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296" i="1" l="1"/>
  <c r="F294" i="1"/>
  <c r="C293" i="1"/>
  <c r="C291" i="1"/>
  <c r="C288" i="1"/>
  <c r="C279" i="1"/>
  <c r="C274" i="1"/>
  <c r="C272" i="1"/>
  <c r="C271" i="1" s="1"/>
  <c r="C260" i="1"/>
  <c r="D260" i="1" s="1"/>
  <c r="E260" i="1" s="1"/>
  <c r="F260" i="1" s="1"/>
  <c r="G260" i="1" s="1"/>
  <c r="H260" i="1" s="1"/>
  <c r="I260" i="1" s="1"/>
  <c r="J260" i="1" s="1"/>
  <c r="K260" i="1" s="1"/>
  <c r="L260" i="1" s="1"/>
  <c r="M260" i="1" s="1"/>
  <c r="N260" i="1" s="1"/>
  <c r="O260" i="1" s="1"/>
  <c r="D259" i="1"/>
  <c r="E259" i="1" s="1"/>
  <c r="F259" i="1" s="1"/>
  <c r="G259" i="1" s="1"/>
  <c r="H259" i="1" s="1"/>
  <c r="I259" i="1" s="1"/>
  <c r="J259" i="1" s="1"/>
  <c r="K259" i="1" s="1"/>
  <c r="L259" i="1" s="1"/>
  <c r="M259" i="1" s="1"/>
  <c r="N259" i="1" s="1"/>
  <c r="O259" i="1" s="1"/>
  <c r="C259" i="1"/>
  <c r="E258" i="1"/>
  <c r="F258" i="1" s="1"/>
  <c r="G258" i="1" s="1"/>
  <c r="H258" i="1" s="1"/>
  <c r="I258" i="1" s="1"/>
  <c r="J258" i="1" s="1"/>
  <c r="K258" i="1" s="1"/>
  <c r="L258" i="1" s="1"/>
  <c r="M258" i="1" s="1"/>
  <c r="N258" i="1" s="1"/>
  <c r="O258" i="1" s="1"/>
  <c r="D258" i="1"/>
  <c r="C258" i="1"/>
  <c r="F257" i="1"/>
  <c r="G257" i="1" s="1"/>
  <c r="H257" i="1" s="1"/>
  <c r="I257" i="1" s="1"/>
  <c r="J257" i="1" s="1"/>
  <c r="K257" i="1" s="1"/>
  <c r="L257" i="1" s="1"/>
  <c r="M257" i="1" s="1"/>
  <c r="N257" i="1" s="1"/>
  <c r="O257" i="1" s="1"/>
  <c r="E257" i="1"/>
  <c r="D257" i="1"/>
  <c r="C257" i="1"/>
  <c r="C256" i="1"/>
  <c r="C261" i="1" s="1"/>
  <c r="C266" i="1" s="1"/>
  <c r="E254" i="1"/>
  <c r="F254" i="1" s="1"/>
  <c r="G254" i="1" s="1"/>
  <c r="H254" i="1" s="1"/>
  <c r="I254" i="1" s="1"/>
  <c r="J254" i="1" s="1"/>
  <c r="K254" i="1" s="1"/>
  <c r="L254" i="1" s="1"/>
  <c r="M254" i="1" s="1"/>
  <c r="N254" i="1" s="1"/>
  <c r="O254" i="1" s="1"/>
  <c r="D254" i="1"/>
  <c r="E253" i="1"/>
  <c r="F253" i="1" s="1"/>
  <c r="G253" i="1" s="1"/>
  <c r="H253" i="1" s="1"/>
  <c r="I253" i="1" s="1"/>
  <c r="J253" i="1" s="1"/>
  <c r="K253" i="1" s="1"/>
  <c r="L253" i="1" s="1"/>
  <c r="M253" i="1" s="1"/>
  <c r="N253" i="1" s="1"/>
  <c r="O253" i="1" s="1"/>
  <c r="D253" i="1"/>
  <c r="E252" i="1"/>
  <c r="F252" i="1" s="1"/>
  <c r="G252" i="1" s="1"/>
  <c r="H252" i="1" s="1"/>
  <c r="I252" i="1" s="1"/>
  <c r="J252" i="1" s="1"/>
  <c r="K252" i="1" s="1"/>
  <c r="L252" i="1" s="1"/>
  <c r="M252" i="1" s="1"/>
  <c r="N252" i="1" s="1"/>
  <c r="O252" i="1" s="1"/>
  <c r="D252" i="1"/>
  <c r="E251" i="1"/>
  <c r="F251" i="1" s="1"/>
  <c r="G251" i="1" s="1"/>
  <c r="H251" i="1" s="1"/>
  <c r="I251" i="1" s="1"/>
  <c r="J251" i="1" s="1"/>
  <c r="K251" i="1" s="1"/>
  <c r="L251" i="1" s="1"/>
  <c r="M251" i="1" s="1"/>
  <c r="N251" i="1" s="1"/>
  <c r="O251" i="1" s="1"/>
  <c r="D251" i="1"/>
  <c r="C251" i="1"/>
  <c r="C250" i="1"/>
  <c r="D250" i="1" s="1"/>
  <c r="E250" i="1" s="1"/>
  <c r="F250" i="1" s="1"/>
  <c r="G250" i="1" s="1"/>
  <c r="H250" i="1" s="1"/>
  <c r="I250" i="1" s="1"/>
  <c r="J250" i="1" s="1"/>
  <c r="K250" i="1" s="1"/>
  <c r="L250" i="1" s="1"/>
  <c r="M250" i="1" s="1"/>
  <c r="N250" i="1" s="1"/>
  <c r="O250" i="1" s="1"/>
  <c r="C249" i="1"/>
  <c r="D249" i="1" s="1"/>
  <c r="N247" i="1"/>
  <c r="O247" i="1" s="1"/>
  <c r="M247" i="1"/>
  <c r="L247" i="1"/>
  <c r="K247" i="1"/>
  <c r="J247" i="1"/>
  <c r="I247" i="1"/>
  <c r="H247" i="1"/>
  <c r="G247" i="1"/>
  <c r="F247" i="1"/>
  <c r="E247" i="1"/>
  <c r="D247" i="1"/>
  <c r="C247" i="1"/>
  <c r="C246" i="1"/>
  <c r="D246" i="1" s="1"/>
  <c r="E246" i="1" s="1"/>
  <c r="F246" i="1" s="1"/>
  <c r="G246" i="1" s="1"/>
  <c r="H246" i="1" s="1"/>
  <c r="I246" i="1" s="1"/>
  <c r="J246" i="1" s="1"/>
  <c r="K246" i="1" s="1"/>
  <c r="L246" i="1" s="1"/>
  <c r="M246" i="1" s="1"/>
  <c r="N246" i="1" s="1"/>
  <c r="O246" i="1" s="1"/>
  <c r="C245" i="1"/>
  <c r="D245" i="1" s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H244" i="1"/>
  <c r="I244" i="1" s="1"/>
  <c r="J244" i="1" s="1"/>
  <c r="K244" i="1" s="1"/>
  <c r="L244" i="1" s="1"/>
  <c r="M244" i="1" s="1"/>
  <c r="N244" i="1" s="1"/>
  <c r="O244" i="1" s="1"/>
  <c r="D244" i="1"/>
  <c r="E244" i="1" s="1"/>
  <c r="F244" i="1" s="1"/>
  <c r="G244" i="1" s="1"/>
  <c r="C244" i="1"/>
  <c r="I243" i="1"/>
  <c r="J243" i="1" s="1"/>
  <c r="K243" i="1" s="1"/>
  <c r="L243" i="1" s="1"/>
  <c r="M243" i="1" s="1"/>
  <c r="N243" i="1" s="1"/>
  <c r="O243" i="1" s="1"/>
  <c r="E243" i="1"/>
  <c r="F243" i="1" s="1"/>
  <c r="G243" i="1" s="1"/>
  <c r="H243" i="1" s="1"/>
  <c r="D243" i="1"/>
  <c r="C243" i="1"/>
  <c r="F242" i="1"/>
  <c r="G242" i="1" s="1"/>
  <c r="H242" i="1" s="1"/>
  <c r="I242" i="1" s="1"/>
  <c r="J242" i="1" s="1"/>
  <c r="K242" i="1" s="1"/>
  <c r="L242" i="1" s="1"/>
  <c r="M242" i="1" s="1"/>
  <c r="N242" i="1" s="1"/>
  <c r="O242" i="1" s="1"/>
  <c r="C242" i="1"/>
  <c r="D242" i="1" s="1"/>
  <c r="E242" i="1" s="1"/>
  <c r="C241" i="1"/>
  <c r="D241" i="1" s="1"/>
  <c r="E241" i="1" s="1"/>
  <c r="F241" i="1" s="1"/>
  <c r="G241" i="1" s="1"/>
  <c r="H241" i="1" s="1"/>
  <c r="I241" i="1" s="1"/>
  <c r="J241" i="1" s="1"/>
  <c r="K241" i="1" s="1"/>
  <c r="L241" i="1" s="1"/>
  <c r="M241" i="1" s="1"/>
  <c r="N241" i="1" s="1"/>
  <c r="O241" i="1" s="1"/>
  <c r="D240" i="1"/>
  <c r="E240" i="1" s="1"/>
  <c r="F240" i="1" s="1"/>
  <c r="G240" i="1" s="1"/>
  <c r="H240" i="1" s="1"/>
  <c r="I240" i="1" s="1"/>
  <c r="J240" i="1" s="1"/>
  <c r="K240" i="1" s="1"/>
  <c r="L240" i="1" s="1"/>
  <c r="M240" i="1" s="1"/>
  <c r="N240" i="1" s="1"/>
  <c r="O240" i="1" s="1"/>
  <c r="C240" i="1"/>
  <c r="C239" i="1"/>
  <c r="D239" i="1" s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O239" i="1" s="1"/>
  <c r="B239" i="1"/>
  <c r="D238" i="1"/>
  <c r="E238" i="1" s="1"/>
  <c r="F238" i="1" s="1"/>
  <c r="G238" i="1" s="1"/>
  <c r="H238" i="1" s="1"/>
  <c r="I238" i="1" s="1"/>
  <c r="J238" i="1" s="1"/>
  <c r="K238" i="1" s="1"/>
  <c r="L238" i="1" s="1"/>
  <c r="M238" i="1" s="1"/>
  <c r="N238" i="1" s="1"/>
  <c r="O238" i="1" s="1"/>
  <c r="C238" i="1"/>
  <c r="B238" i="1"/>
  <c r="D237" i="1"/>
  <c r="E237" i="1" s="1"/>
  <c r="F237" i="1" s="1"/>
  <c r="G237" i="1" s="1"/>
  <c r="H237" i="1" s="1"/>
  <c r="I237" i="1" s="1"/>
  <c r="J237" i="1" s="1"/>
  <c r="K237" i="1" s="1"/>
  <c r="L237" i="1" s="1"/>
  <c r="M237" i="1" s="1"/>
  <c r="N237" i="1" s="1"/>
  <c r="O237" i="1" s="1"/>
  <c r="C237" i="1"/>
  <c r="C236" i="1"/>
  <c r="D236" i="1" s="1"/>
  <c r="E236" i="1" s="1"/>
  <c r="F236" i="1" s="1"/>
  <c r="G236" i="1" s="1"/>
  <c r="H236" i="1" s="1"/>
  <c r="I236" i="1" s="1"/>
  <c r="J236" i="1" s="1"/>
  <c r="K236" i="1" s="1"/>
  <c r="L236" i="1" s="1"/>
  <c r="M236" i="1" s="1"/>
  <c r="N236" i="1" s="1"/>
  <c r="O236" i="1" s="1"/>
  <c r="D235" i="1"/>
  <c r="E235" i="1" s="1"/>
  <c r="F235" i="1" s="1"/>
  <c r="G235" i="1" s="1"/>
  <c r="H235" i="1" s="1"/>
  <c r="I235" i="1" s="1"/>
  <c r="J235" i="1" s="1"/>
  <c r="K235" i="1" s="1"/>
  <c r="L235" i="1" s="1"/>
  <c r="M235" i="1" s="1"/>
  <c r="N235" i="1" s="1"/>
  <c r="O235" i="1" s="1"/>
  <c r="C235" i="1"/>
  <c r="C234" i="1"/>
  <c r="D234" i="1" s="1"/>
  <c r="E234" i="1" s="1"/>
  <c r="F234" i="1" s="1"/>
  <c r="G234" i="1" s="1"/>
  <c r="H234" i="1" s="1"/>
  <c r="I234" i="1" s="1"/>
  <c r="J234" i="1" s="1"/>
  <c r="K234" i="1" s="1"/>
  <c r="L234" i="1" s="1"/>
  <c r="M234" i="1" s="1"/>
  <c r="N234" i="1" s="1"/>
  <c r="O234" i="1" s="1"/>
  <c r="D233" i="1"/>
  <c r="E233" i="1" s="1"/>
  <c r="F233" i="1" s="1"/>
  <c r="G233" i="1" s="1"/>
  <c r="H233" i="1" s="1"/>
  <c r="I233" i="1" s="1"/>
  <c r="J233" i="1" s="1"/>
  <c r="K233" i="1" s="1"/>
  <c r="L233" i="1" s="1"/>
  <c r="M233" i="1" s="1"/>
  <c r="N233" i="1" s="1"/>
  <c r="O233" i="1" s="1"/>
  <c r="C233" i="1"/>
  <c r="C232" i="1"/>
  <c r="C248" i="1" s="1"/>
  <c r="C264" i="1" s="1"/>
  <c r="C212" i="1"/>
  <c r="B211" i="1"/>
  <c r="B210" i="1"/>
  <c r="B209" i="1"/>
  <c r="B207" i="1"/>
  <c r="B206" i="1"/>
  <c r="B205" i="1"/>
  <c r="B204" i="1"/>
  <c r="B203" i="1"/>
  <c r="B202" i="1"/>
  <c r="B201" i="1"/>
  <c r="B200" i="1"/>
  <c r="B199" i="1"/>
  <c r="B198" i="1"/>
  <c r="D197" i="1"/>
  <c r="B197" i="1"/>
  <c r="B181" i="1"/>
  <c r="B176" i="1"/>
  <c r="O172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N158" i="1"/>
  <c r="M158" i="1"/>
  <c r="M170" i="1" s="1"/>
  <c r="L158" i="1"/>
  <c r="K158" i="1"/>
  <c r="J158" i="1"/>
  <c r="I158" i="1"/>
  <c r="I170" i="1" s="1"/>
  <c r="H158" i="1"/>
  <c r="G158" i="1"/>
  <c r="F158" i="1"/>
  <c r="E158" i="1"/>
  <c r="E170" i="1" s="1"/>
  <c r="D158" i="1"/>
  <c r="C158" i="1"/>
  <c r="O156" i="1"/>
  <c r="P156" i="1" s="1"/>
  <c r="O155" i="1"/>
  <c r="P155" i="1" s="1"/>
  <c r="B155" i="1"/>
  <c r="P154" i="1"/>
  <c r="O154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O151" i="1"/>
  <c r="P151" i="1" s="1"/>
  <c r="O150" i="1"/>
  <c r="P150" i="1" s="1"/>
  <c r="O149" i="1"/>
  <c r="P149" i="1" s="1"/>
  <c r="P148" i="1"/>
  <c r="P147" i="1"/>
  <c r="O147" i="1"/>
  <c r="N146" i="1"/>
  <c r="M146" i="1"/>
  <c r="M138" i="1" s="1"/>
  <c r="L146" i="1"/>
  <c r="K146" i="1"/>
  <c r="J146" i="1"/>
  <c r="I146" i="1"/>
  <c r="I138" i="1" s="1"/>
  <c r="H146" i="1"/>
  <c r="G146" i="1"/>
  <c r="F146" i="1"/>
  <c r="E146" i="1"/>
  <c r="E138" i="1" s="1"/>
  <c r="D146" i="1"/>
  <c r="C146" i="1"/>
  <c r="O146" i="1" s="1"/>
  <c r="O145" i="1"/>
  <c r="P145" i="1" s="1"/>
  <c r="O144" i="1"/>
  <c r="P144" i="1" s="1"/>
  <c r="B144" i="1"/>
  <c r="P143" i="1"/>
  <c r="O143" i="1"/>
  <c r="B143" i="1"/>
  <c r="O142" i="1"/>
  <c r="P142" i="1" s="1"/>
  <c r="O141" i="1"/>
  <c r="P141" i="1" s="1"/>
  <c r="B141" i="1"/>
  <c r="P140" i="1"/>
  <c r="O140" i="1"/>
  <c r="B140" i="1"/>
  <c r="N139" i="1"/>
  <c r="N138" i="1" s="1"/>
  <c r="M139" i="1"/>
  <c r="L139" i="1"/>
  <c r="K139" i="1"/>
  <c r="K138" i="1" s="1"/>
  <c r="J139" i="1"/>
  <c r="J138" i="1" s="1"/>
  <c r="I139" i="1"/>
  <c r="H139" i="1"/>
  <c r="G139" i="1"/>
  <c r="G138" i="1" s="1"/>
  <c r="F139" i="1"/>
  <c r="F138" i="1" s="1"/>
  <c r="E139" i="1"/>
  <c r="D139" i="1"/>
  <c r="C139" i="1"/>
  <c r="O139" i="1" s="1"/>
  <c r="O138" i="1" s="1"/>
  <c r="L138" i="1"/>
  <c r="H138" i="1"/>
  <c r="D138" i="1"/>
  <c r="O134" i="1"/>
  <c r="O133" i="1"/>
  <c r="O132" i="1"/>
  <c r="O131" i="1"/>
  <c r="O130" i="1"/>
  <c r="O129" i="1"/>
  <c r="O128" i="1"/>
  <c r="O127" i="1"/>
  <c r="O126" i="1"/>
  <c r="O125" i="1"/>
  <c r="P123" i="1" s="1"/>
  <c r="O124" i="1"/>
  <c r="O123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P121" i="1"/>
  <c r="O121" i="1"/>
  <c r="P120" i="1"/>
  <c r="O120" i="1"/>
  <c r="P119" i="1"/>
  <c r="O119" i="1"/>
  <c r="O118" i="1" s="1"/>
  <c r="P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P113" i="1"/>
  <c r="O113" i="1"/>
  <c r="P112" i="1"/>
  <c r="P110" i="1" s="1"/>
  <c r="O112" i="1"/>
  <c r="O111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08" i="1"/>
  <c r="P108" i="1" s="1"/>
  <c r="O107" i="1"/>
  <c r="P107" i="1" s="1"/>
  <c r="O106" i="1"/>
  <c r="P106" i="1" s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P89" i="1" s="1"/>
  <c r="N89" i="1"/>
  <c r="M89" i="1"/>
  <c r="L89" i="1"/>
  <c r="K89" i="1"/>
  <c r="J89" i="1"/>
  <c r="I89" i="1"/>
  <c r="H89" i="1"/>
  <c r="G89" i="1"/>
  <c r="F89" i="1"/>
  <c r="E89" i="1"/>
  <c r="D89" i="1"/>
  <c r="C89" i="1"/>
  <c r="O87" i="1"/>
  <c r="P87" i="1" s="1"/>
  <c r="O86" i="1"/>
  <c r="O85" i="1"/>
  <c r="O84" i="1"/>
  <c r="O83" i="1"/>
  <c r="O82" i="1"/>
  <c r="O81" i="1"/>
  <c r="O80" i="1"/>
  <c r="O79" i="1"/>
  <c r="O78" i="1"/>
  <c r="O77" i="1"/>
  <c r="O76" i="1"/>
  <c r="O75" i="1" s="1"/>
  <c r="N75" i="1"/>
  <c r="M75" i="1"/>
  <c r="L75" i="1"/>
  <c r="K75" i="1"/>
  <c r="J75" i="1"/>
  <c r="I75" i="1"/>
  <c r="H75" i="1"/>
  <c r="G75" i="1"/>
  <c r="F75" i="1"/>
  <c r="E75" i="1"/>
  <c r="D75" i="1"/>
  <c r="C75" i="1"/>
  <c r="O73" i="1"/>
  <c r="P73" i="1" s="1"/>
  <c r="O72" i="1"/>
  <c r="P72" i="1" s="1"/>
  <c r="O71" i="1"/>
  <c r="P71" i="1" s="1"/>
  <c r="O70" i="1"/>
  <c r="P70" i="1" s="1"/>
  <c r="O69" i="1"/>
  <c r="P69" i="1" s="1"/>
  <c r="O68" i="1"/>
  <c r="O67" i="1"/>
  <c r="O66" i="1"/>
  <c r="O65" i="1"/>
  <c r="O64" i="1"/>
  <c r="P63" i="1"/>
  <c r="P62" i="1" s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P59" i="1"/>
  <c r="O59" i="1"/>
  <c r="P58" i="1"/>
  <c r="O58" i="1"/>
  <c r="P57" i="1"/>
  <c r="O57" i="1"/>
  <c r="P56" i="1"/>
  <c r="O56" i="1"/>
  <c r="P55" i="1"/>
  <c r="P54" i="1" s="1"/>
  <c r="O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P51" i="1"/>
  <c r="O51" i="1"/>
  <c r="O50" i="1"/>
  <c r="O49" i="1"/>
  <c r="O48" i="1"/>
  <c r="O47" i="1"/>
  <c r="O46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P43" i="1"/>
  <c r="O43" i="1"/>
  <c r="P42" i="1"/>
  <c r="O42" i="1"/>
  <c r="O41" i="1"/>
  <c r="O40" i="1"/>
  <c r="P40" i="1" s="1"/>
  <c r="O39" i="1"/>
  <c r="P39" i="1" s="1"/>
  <c r="O38" i="1"/>
  <c r="O37" i="1" s="1"/>
  <c r="N37" i="1"/>
  <c r="M37" i="1"/>
  <c r="L37" i="1"/>
  <c r="K37" i="1"/>
  <c r="J37" i="1"/>
  <c r="I37" i="1"/>
  <c r="H37" i="1"/>
  <c r="G37" i="1"/>
  <c r="F37" i="1"/>
  <c r="E37" i="1"/>
  <c r="D37" i="1"/>
  <c r="C37" i="1"/>
  <c r="O35" i="1"/>
  <c r="O34" i="1"/>
  <c r="O33" i="1"/>
  <c r="P33" i="1" s="1"/>
  <c r="O32" i="1"/>
  <c r="P32" i="1" s="1"/>
  <c r="O31" i="1"/>
  <c r="P31" i="1" s="1"/>
  <c r="O30" i="1"/>
  <c r="N30" i="1"/>
  <c r="M30" i="1"/>
  <c r="M14" i="1" s="1"/>
  <c r="L30" i="1"/>
  <c r="K30" i="1"/>
  <c r="K178" i="1" s="1"/>
  <c r="J30" i="1"/>
  <c r="I30" i="1"/>
  <c r="I14" i="1" s="1"/>
  <c r="H30" i="1"/>
  <c r="G30" i="1"/>
  <c r="G178" i="1" s="1"/>
  <c r="F30" i="1"/>
  <c r="E30" i="1"/>
  <c r="E14" i="1" s="1"/>
  <c r="D30" i="1"/>
  <c r="C30" i="1"/>
  <c r="C178" i="1" s="1"/>
  <c r="O28" i="1"/>
  <c r="O27" i="1"/>
  <c r="O26" i="1"/>
  <c r="O25" i="1"/>
  <c r="O24" i="1"/>
  <c r="O23" i="1"/>
  <c r="O22" i="1"/>
  <c r="O21" i="1"/>
  <c r="O20" i="1"/>
  <c r="O19" i="1"/>
  <c r="O18" i="1"/>
  <c r="O15" i="1" s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J14" i="1"/>
  <c r="F14" i="1"/>
  <c r="P12" i="1"/>
  <c r="O12" i="1"/>
  <c r="N11" i="1"/>
  <c r="N167" i="1" s="1"/>
  <c r="M11" i="1"/>
  <c r="M167" i="1" s="1"/>
  <c r="L11" i="1"/>
  <c r="L167" i="1" s="1"/>
  <c r="K11" i="1"/>
  <c r="K167" i="1" s="1"/>
  <c r="J11" i="1"/>
  <c r="J167" i="1" s="1"/>
  <c r="I11" i="1"/>
  <c r="I167" i="1" s="1"/>
  <c r="H11" i="1"/>
  <c r="H167" i="1" s="1"/>
  <c r="G11" i="1"/>
  <c r="G167" i="1" s="1"/>
  <c r="F11" i="1"/>
  <c r="F167" i="1" s="1"/>
  <c r="E11" i="1"/>
  <c r="E167" i="1" s="1"/>
  <c r="D11" i="1"/>
  <c r="D167" i="1" s="1"/>
  <c r="C11" i="1"/>
  <c r="C167" i="1" s="1"/>
  <c r="P10" i="1"/>
  <c r="O10" i="1"/>
  <c r="P9" i="1"/>
  <c r="O9" i="1"/>
  <c r="P8" i="1"/>
  <c r="O8" i="1"/>
  <c r="P7" i="1"/>
  <c r="O7" i="1"/>
  <c r="P6" i="1"/>
  <c r="O6" i="1"/>
  <c r="P5" i="1"/>
  <c r="O5" i="1"/>
  <c r="L4" i="1"/>
  <c r="L176" i="1" s="1"/>
  <c r="L185" i="1" s="1"/>
  <c r="K4" i="1"/>
  <c r="K176" i="1" s="1"/>
  <c r="K185" i="1" s="1"/>
  <c r="H4" i="1"/>
  <c r="H176" i="1" s="1"/>
  <c r="H185" i="1" s="1"/>
  <c r="G4" i="1"/>
  <c r="G176" i="1" s="1"/>
  <c r="G185" i="1" s="1"/>
  <c r="D4" i="1"/>
  <c r="D176" i="1" s="1"/>
  <c r="D185" i="1" s="1"/>
  <c r="C4" i="1"/>
  <c r="C176" i="1" s="1"/>
  <c r="C185" i="1" s="1"/>
  <c r="P15" i="1" l="1"/>
  <c r="P30" i="1"/>
  <c r="C200" i="1"/>
  <c r="C198" i="1"/>
  <c r="C204" i="1"/>
  <c r="E171" i="1"/>
  <c r="M171" i="1"/>
  <c r="C169" i="1"/>
  <c r="C177" i="1"/>
  <c r="C189" i="1" s="1"/>
  <c r="C193" i="1" s="1"/>
  <c r="G169" i="1"/>
  <c r="G177" i="1"/>
  <c r="G189" i="1" s="1"/>
  <c r="G193" i="1" s="1"/>
  <c r="K169" i="1"/>
  <c r="K177" i="1"/>
  <c r="K189" i="1" s="1"/>
  <c r="K193" i="1" s="1"/>
  <c r="D179" i="1"/>
  <c r="H179" i="1"/>
  <c r="L179" i="1"/>
  <c r="C180" i="1"/>
  <c r="G180" i="1"/>
  <c r="K180" i="1"/>
  <c r="O45" i="1"/>
  <c r="O169" i="1" s="1"/>
  <c r="O62" i="1"/>
  <c r="C183" i="1"/>
  <c r="G183" i="1"/>
  <c r="K183" i="1"/>
  <c r="C184" i="1"/>
  <c r="G184" i="1"/>
  <c r="K184" i="1"/>
  <c r="O89" i="1"/>
  <c r="D187" i="1"/>
  <c r="H187" i="1"/>
  <c r="C208" i="1"/>
  <c r="C210" i="1"/>
  <c r="P138" i="1"/>
  <c r="G190" i="1"/>
  <c r="K190" i="1"/>
  <c r="D169" i="1"/>
  <c r="D177" i="1"/>
  <c r="D189" i="1" s="1"/>
  <c r="D193" i="1" s="1"/>
  <c r="H169" i="1"/>
  <c r="H171" i="1" s="1"/>
  <c r="H177" i="1"/>
  <c r="H189" i="1" s="1"/>
  <c r="H193" i="1" s="1"/>
  <c r="L169" i="1"/>
  <c r="L177" i="1"/>
  <c r="L189" i="1" s="1"/>
  <c r="L193" i="1" s="1"/>
  <c r="C199" i="1"/>
  <c r="E179" i="1"/>
  <c r="M179" i="1"/>
  <c r="D180" i="1"/>
  <c r="H180" i="1"/>
  <c r="L180" i="1"/>
  <c r="F181" i="1"/>
  <c r="N181" i="1"/>
  <c r="C206" i="1"/>
  <c r="C186" i="1"/>
  <c r="G186" i="1"/>
  <c r="K186" i="1"/>
  <c r="C207" i="1"/>
  <c r="E4" i="1"/>
  <c r="E176" i="1" s="1"/>
  <c r="E185" i="1" s="1"/>
  <c r="I4" i="1"/>
  <c r="I176" i="1" s="1"/>
  <c r="I185" i="1" s="1"/>
  <c r="M4" i="1"/>
  <c r="M176" i="1" s="1"/>
  <c r="M185" i="1" s="1"/>
  <c r="O11" i="1"/>
  <c r="C14" i="1"/>
  <c r="G14" i="1"/>
  <c r="K14" i="1"/>
  <c r="E169" i="1"/>
  <c r="E177" i="1"/>
  <c r="E189" i="1" s="1"/>
  <c r="E193" i="1" s="1"/>
  <c r="I169" i="1"/>
  <c r="I171" i="1" s="1"/>
  <c r="I177" i="1"/>
  <c r="I189" i="1" s="1"/>
  <c r="I193" i="1" s="1"/>
  <c r="M169" i="1"/>
  <c r="M177" i="1"/>
  <c r="M189" i="1" s="1"/>
  <c r="M193" i="1" s="1"/>
  <c r="D178" i="1"/>
  <c r="H178" i="1"/>
  <c r="L178" i="1"/>
  <c r="F179" i="1"/>
  <c r="N179" i="1"/>
  <c r="P38" i="1"/>
  <c r="P37" i="1" s="1"/>
  <c r="E180" i="1"/>
  <c r="M180" i="1"/>
  <c r="C182" i="1"/>
  <c r="G182" i="1"/>
  <c r="E183" i="1"/>
  <c r="I183" i="1"/>
  <c r="M183" i="1"/>
  <c r="E184" i="1"/>
  <c r="M184" i="1"/>
  <c r="P105" i="1"/>
  <c r="C209" i="1"/>
  <c r="E190" i="1"/>
  <c r="M190" i="1"/>
  <c r="F4" i="1"/>
  <c r="F176" i="1" s="1"/>
  <c r="F185" i="1" s="1"/>
  <c r="J4" i="1"/>
  <c r="J176" i="1" s="1"/>
  <c r="J185" i="1" s="1"/>
  <c r="N4" i="1"/>
  <c r="N176" i="1" s="1"/>
  <c r="N185" i="1" s="1"/>
  <c r="D14" i="1"/>
  <c r="H14" i="1"/>
  <c r="L14" i="1"/>
  <c r="F177" i="1"/>
  <c r="F189" i="1" s="1"/>
  <c r="F193" i="1" s="1"/>
  <c r="F169" i="1"/>
  <c r="F171" i="1" s="1"/>
  <c r="J177" i="1"/>
  <c r="J189" i="1" s="1"/>
  <c r="J193" i="1" s="1"/>
  <c r="J169" i="1"/>
  <c r="N177" i="1"/>
  <c r="N189" i="1" s="1"/>
  <c r="N193" i="1" s="1"/>
  <c r="N169" i="1"/>
  <c r="N171" i="1" s="1"/>
  <c r="E178" i="1"/>
  <c r="M178" i="1"/>
  <c r="C179" i="1"/>
  <c r="G179" i="1"/>
  <c r="K179" i="1"/>
  <c r="F180" i="1"/>
  <c r="N180" i="1"/>
  <c r="D181" i="1"/>
  <c r="H181" i="1"/>
  <c r="L181" i="1"/>
  <c r="D182" i="1"/>
  <c r="H182" i="1"/>
  <c r="L182" i="1"/>
  <c r="P75" i="1"/>
  <c r="F190" i="1"/>
  <c r="F170" i="1"/>
  <c r="J190" i="1"/>
  <c r="J170" i="1"/>
  <c r="J171" i="1" s="1"/>
  <c r="N190" i="1"/>
  <c r="N170" i="1"/>
  <c r="C181" i="1"/>
  <c r="G181" i="1"/>
  <c r="K181" i="1"/>
  <c r="C202" i="1"/>
  <c r="K182" i="1"/>
  <c r="F183" i="1"/>
  <c r="N183" i="1"/>
  <c r="D184" i="1"/>
  <c r="H184" i="1"/>
  <c r="L184" i="1"/>
  <c r="F186" i="1"/>
  <c r="N186" i="1"/>
  <c r="C187" i="1"/>
  <c r="G187" i="1"/>
  <c r="K187" i="1"/>
  <c r="C188" i="1"/>
  <c r="G188" i="1"/>
  <c r="K188" i="1"/>
  <c r="C138" i="1"/>
  <c r="C190" i="1" s="1"/>
  <c r="F191" i="1"/>
  <c r="N191" i="1"/>
  <c r="L187" i="1"/>
  <c r="D188" i="1"/>
  <c r="H188" i="1"/>
  <c r="L188" i="1"/>
  <c r="D190" i="1"/>
  <c r="H190" i="1"/>
  <c r="L190" i="1"/>
  <c r="C191" i="1"/>
  <c r="G191" i="1"/>
  <c r="K191" i="1"/>
  <c r="C211" i="1"/>
  <c r="E181" i="1"/>
  <c r="M181" i="1"/>
  <c r="D183" i="1"/>
  <c r="H183" i="1"/>
  <c r="L183" i="1"/>
  <c r="F184" i="1"/>
  <c r="N184" i="1"/>
  <c r="D186" i="1"/>
  <c r="H186" i="1"/>
  <c r="L186" i="1"/>
  <c r="E187" i="1"/>
  <c r="M187" i="1"/>
  <c r="E188" i="1"/>
  <c r="I188" i="1"/>
  <c r="M188" i="1"/>
  <c r="D191" i="1"/>
  <c r="H191" i="1"/>
  <c r="L191" i="1"/>
  <c r="P158" i="1"/>
  <c r="C170" i="1"/>
  <c r="C171" i="1" s="1"/>
  <c r="G170" i="1"/>
  <c r="G171" i="1" s="1"/>
  <c r="K170" i="1"/>
  <c r="K171" i="1" s="1"/>
  <c r="O170" i="1"/>
  <c r="E186" i="1"/>
  <c r="I186" i="1"/>
  <c r="M186" i="1"/>
  <c r="F187" i="1"/>
  <c r="J187" i="1"/>
  <c r="N187" i="1"/>
  <c r="F188" i="1"/>
  <c r="N188" i="1"/>
  <c r="E191" i="1"/>
  <c r="I191" i="1"/>
  <c r="M191" i="1"/>
  <c r="D170" i="1"/>
  <c r="D171" i="1" s="1"/>
  <c r="H170" i="1"/>
  <c r="L170" i="1"/>
  <c r="L171" i="1" s="1"/>
  <c r="E249" i="1"/>
  <c r="D255" i="1"/>
  <c r="D265" i="1" s="1"/>
  <c r="D232" i="1"/>
  <c r="C255" i="1"/>
  <c r="C265" i="1" s="1"/>
  <c r="D272" i="1"/>
  <c r="D256" i="1"/>
  <c r="D192" i="1" l="1"/>
  <c r="D173" i="1"/>
  <c r="K192" i="1"/>
  <c r="K173" i="1"/>
  <c r="J192" i="1"/>
  <c r="J173" i="1"/>
  <c r="I192" i="1"/>
  <c r="I173" i="1"/>
  <c r="L192" i="1"/>
  <c r="L173" i="1"/>
  <c r="G192" i="1"/>
  <c r="G173" i="1"/>
  <c r="C192" i="1"/>
  <c r="C173" i="1"/>
  <c r="N192" i="1"/>
  <c r="N173" i="1"/>
  <c r="F192" i="1"/>
  <c r="F173" i="1"/>
  <c r="H192" i="1"/>
  <c r="H173" i="1"/>
  <c r="E255" i="1"/>
  <c r="E265" i="1" s="1"/>
  <c r="F249" i="1"/>
  <c r="C231" i="1"/>
  <c r="J188" i="1"/>
  <c r="I187" i="1"/>
  <c r="I181" i="1"/>
  <c r="J191" i="1"/>
  <c r="J183" i="1"/>
  <c r="E202" i="1"/>
  <c r="I178" i="1"/>
  <c r="I184" i="1"/>
  <c r="I180" i="1"/>
  <c r="J179" i="1"/>
  <c r="N182" i="1"/>
  <c r="J181" i="1"/>
  <c r="C205" i="1"/>
  <c r="M182" i="1"/>
  <c r="F178" i="1"/>
  <c r="O14" i="1"/>
  <c r="E207" i="1"/>
  <c r="J182" i="1"/>
  <c r="E199" i="1"/>
  <c r="I182" i="1"/>
  <c r="E192" i="1"/>
  <c r="E173" i="1"/>
  <c r="C263" i="1"/>
  <c r="C268" i="1" s="1"/>
  <c r="D248" i="1"/>
  <c r="E232" i="1"/>
  <c r="J184" i="1"/>
  <c r="J186" i="1"/>
  <c r="J180" i="1"/>
  <c r="I190" i="1"/>
  <c r="C197" i="1"/>
  <c r="E212" i="1" s="1"/>
  <c r="O176" i="1"/>
  <c r="O167" i="1"/>
  <c r="O171" i="1" s="1"/>
  <c r="P11" i="1"/>
  <c r="O4" i="1"/>
  <c r="P4" i="1" s="1"/>
  <c r="F182" i="1"/>
  <c r="I179" i="1"/>
  <c r="E210" i="1"/>
  <c r="E182" i="1"/>
  <c r="N178" i="1"/>
  <c r="E204" i="1"/>
  <c r="D261" i="1"/>
  <c r="D266" i="1" s="1"/>
  <c r="E256" i="1"/>
  <c r="E206" i="1"/>
  <c r="C203" i="1"/>
  <c r="E203" i="1" s="1"/>
  <c r="C201" i="1"/>
  <c r="E201" i="1" s="1"/>
  <c r="O180" i="1"/>
  <c r="J178" i="1"/>
  <c r="M192" i="1"/>
  <c r="M173" i="1"/>
  <c r="E198" i="1"/>
  <c r="E213" i="1" s="1"/>
  <c r="P14" i="1"/>
  <c r="O183" i="1" l="1"/>
  <c r="O190" i="1"/>
  <c r="O181" i="1"/>
  <c r="O185" i="1"/>
  <c r="O186" i="1"/>
  <c r="O177" i="1"/>
  <c r="O189" i="1" s="1"/>
  <c r="O193" i="1" s="1"/>
  <c r="O179" i="1"/>
  <c r="O187" i="1"/>
  <c r="O178" i="1"/>
  <c r="O188" i="1"/>
  <c r="O191" i="1"/>
  <c r="E261" i="1"/>
  <c r="E266" i="1" s="1"/>
  <c r="F256" i="1"/>
  <c r="E200" i="1"/>
  <c r="E208" i="1"/>
  <c r="E209" i="1"/>
  <c r="F255" i="1"/>
  <c r="F265" i="1" s="1"/>
  <c r="G249" i="1"/>
  <c r="E248" i="1"/>
  <c r="F232" i="1"/>
  <c r="O184" i="1"/>
  <c r="O182" i="1"/>
  <c r="O192" i="1"/>
  <c r="O173" i="1"/>
  <c r="D264" i="1"/>
  <c r="D231" i="1"/>
  <c r="E205" i="1"/>
  <c r="E211" i="1"/>
  <c r="C269" i="1"/>
  <c r="C267" i="1"/>
  <c r="F261" i="1" l="1"/>
  <c r="F266" i="1" s="1"/>
  <c r="G256" i="1"/>
  <c r="F248" i="1"/>
  <c r="G232" i="1"/>
  <c r="D267" i="1"/>
  <c r="D263" i="1"/>
  <c r="E264" i="1"/>
  <c r="E231" i="1"/>
  <c r="H249" i="1"/>
  <c r="G255" i="1"/>
  <c r="G265" i="1" s="1"/>
  <c r="G248" i="1" l="1"/>
  <c r="H232" i="1"/>
  <c r="D268" i="1"/>
  <c r="D269" i="1"/>
  <c r="F264" i="1"/>
  <c r="F231" i="1"/>
  <c r="E263" i="1"/>
  <c r="I249" i="1"/>
  <c r="H255" i="1"/>
  <c r="H265" i="1" s="1"/>
  <c r="G261" i="1"/>
  <c r="G266" i="1" s="1"/>
  <c r="H256" i="1"/>
  <c r="E268" i="1" l="1"/>
  <c r="E269" i="1"/>
  <c r="G264" i="1"/>
  <c r="G231" i="1"/>
  <c r="E267" i="1"/>
  <c r="H261" i="1"/>
  <c r="H266" i="1" s="1"/>
  <c r="I256" i="1"/>
  <c r="I255" i="1"/>
  <c r="I265" i="1" s="1"/>
  <c r="J249" i="1"/>
  <c r="F263" i="1"/>
  <c r="H248" i="1"/>
  <c r="I232" i="1"/>
  <c r="I248" i="1" l="1"/>
  <c r="J232" i="1"/>
  <c r="F268" i="1"/>
  <c r="F269" i="1"/>
  <c r="F267" i="1"/>
  <c r="I261" i="1"/>
  <c r="I266" i="1" s="1"/>
  <c r="J256" i="1"/>
  <c r="J255" i="1"/>
  <c r="J265" i="1" s="1"/>
  <c r="K249" i="1"/>
  <c r="G263" i="1"/>
  <c r="G267" i="1" s="1"/>
  <c r="H264" i="1"/>
  <c r="H231" i="1"/>
  <c r="J261" i="1" l="1"/>
  <c r="J266" i="1" s="1"/>
  <c r="K256" i="1"/>
  <c r="J248" i="1"/>
  <c r="K232" i="1"/>
  <c r="G268" i="1"/>
  <c r="G269" i="1"/>
  <c r="H263" i="1"/>
  <c r="L249" i="1"/>
  <c r="K255" i="1"/>
  <c r="K265" i="1" s="1"/>
  <c r="I264" i="1"/>
  <c r="I231" i="1"/>
  <c r="K261" i="1" l="1"/>
  <c r="K266" i="1" s="1"/>
  <c r="L256" i="1"/>
  <c r="M249" i="1"/>
  <c r="L255" i="1"/>
  <c r="L265" i="1" s="1"/>
  <c r="H268" i="1"/>
  <c r="H269" i="1"/>
  <c r="K248" i="1"/>
  <c r="L232" i="1"/>
  <c r="I263" i="1"/>
  <c r="I267" i="1" s="1"/>
  <c r="H267" i="1"/>
  <c r="J264" i="1"/>
  <c r="J231" i="1"/>
  <c r="M255" i="1" l="1"/>
  <c r="M265" i="1" s="1"/>
  <c r="N249" i="1"/>
  <c r="J267" i="1"/>
  <c r="J263" i="1"/>
  <c r="L261" i="1"/>
  <c r="L266" i="1" s="1"/>
  <c r="M256" i="1"/>
  <c r="I268" i="1"/>
  <c r="I269" i="1"/>
  <c r="L248" i="1"/>
  <c r="M232" i="1"/>
  <c r="K264" i="1"/>
  <c r="K231" i="1"/>
  <c r="K263" i="1" l="1"/>
  <c r="M248" i="1"/>
  <c r="N232" i="1"/>
  <c r="N255" i="1"/>
  <c r="O249" i="1"/>
  <c r="L264" i="1"/>
  <c r="L231" i="1"/>
  <c r="M261" i="1"/>
  <c r="M266" i="1" s="1"/>
  <c r="N256" i="1"/>
  <c r="J268" i="1"/>
  <c r="J269" i="1"/>
  <c r="N248" i="1" l="1"/>
  <c r="O232" i="1"/>
  <c r="M264" i="1"/>
  <c r="M231" i="1"/>
  <c r="L263" i="1"/>
  <c r="K268" i="1"/>
  <c r="K269" i="1"/>
  <c r="N261" i="1"/>
  <c r="O256" i="1"/>
  <c r="N265" i="1"/>
  <c r="O255" i="1"/>
  <c r="O265" i="1" s="1"/>
  <c r="K267" i="1"/>
  <c r="M263" i="1" l="1"/>
  <c r="L268" i="1"/>
  <c r="L269" i="1"/>
  <c r="O261" i="1"/>
  <c r="O266" i="1" s="1"/>
  <c r="N266" i="1"/>
  <c r="L267" i="1"/>
  <c r="N264" i="1"/>
  <c r="O248" i="1"/>
  <c r="N231" i="1"/>
  <c r="M268" i="1" l="1"/>
  <c r="M269" i="1"/>
  <c r="O264" i="1"/>
  <c r="O231" i="1"/>
  <c r="N263" i="1"/>
  <c r="N268" i="1" s="1"/>
  <c r="M267" i="1"/>
  <c r="N269" i="1" l="1"/>
  <c r="N267" i="1"/>
  <c r="O263" i="1"/>
  <c r="O268" i="1" l="1"/>
  <c r="O269" i="1"/>
  <c r="O267" i="1"/>
</calcChain>
</file>

<file path=xl/comments1.xml><?xml version="1.0" encoding="utf-8"?>
<comments xmlns="http://schemas.openxmlformats.org/spreadsheetml/2006/main">
  <authors>
    <author>paulof2008_00</author>
  </authors>
  <commentList>
    <comment ref="C12" authorId="0">
      <text>
        <r>
          <rPr>
            <sz val="9"/>
            <color indexed="81"/>
            <rFont val="Segoe UI"/>
            <family val="2"/>
          </rPr>
          <t xml:space="preserve">Digitar aqui o saldo inicial do extrato bancário
</t>
        </r>
      </text>
    </comment>
    <comment ref="C172" authorId="0">
      <text>
        <r>
          <rPr>
            <sz val="9"/>
            <color indexed="81"/>
            <rFont val="Segoe UI"/>
            <family val="2"/>
          </rPr>
          <t xml:space="preserve">Digitar aqui o saldo final do extrato bancário
</t>
        </r>
      </text>
    </comment>
    <comment ref="C212" authorId="0">
      <text>
        <r>
          <rPr>
            <sz val="9"/>
            <color indexed="81"/>
            <rFont val="Segoe UI"/>
            <family val="2"/>
          </rPr>
          <t xml:space="preserve">Inserir sempre ultimo saldo do mês em curso
</t>
        </r>
      </text>
    </comment>
    <comment ref="B271" authorId="0">
      <text>
        <r>
          <rPr>
            <sz val="9"/>
            <color indexed="81"/>
            <rFont val="Segoe UI"/>
            <family val="2"/>
          </rPr>
          <t xml:space="preserve">Inserir nas linhas abaixo os valores do seu patrimonio exercício anterior
</t>
        </r>
      </text>
    </comment>
  </commentList>
</comments>
</file>

<file path=xl/sharedStrings.xml><?xml version="1.0" encoding="utf-8"?>
<sst xmlns="http://schemas.openxmlformats.org/spreadsheetml/2006/main" count="259" uniqueCount="187">
  <si>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</si>
  <si>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</si>
  <si>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</si>
  <si>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</si>
  <si>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</si>
  <si>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</si>
  <si>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</si>
  <si>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</si>
  <si>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</si>
  <si>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</si>
  <si>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</si>
  <si>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</si>
  <si>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</si>
  <si>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Orçamento</t>
  </si>
  <si>
    <t>TOTAL RECEITAS</t>
  </si>
  <si>
    <t>Salários</t>
  </si>
  <si>
    <t>13º. Salário</t>
  </si>
  <si>
    <t>Férias</t>
  </si>
  <si>
    <t>Gratificações/IRRF</t>
  </si>
  <si>
    <t>Diárias</t>
  </si>
  <si>
    <t>Outros</t>
  </si>
  <si>
    <t>Sub Total</t>
  </si>
  <si>
    <t>Saldo Anterior Banco</t>
  </si>
  <si>
    <t>TOTAL DESPESAS</t>
  </si>
  <si>
    <t>HABITAÇÃO</t>
  </si>
  <si>
    <t>Aluguel/Condomínio</t>
  </si>
  <si>
    <t>Piscina</t>
  </si>
  <si>
    <t>Agua/Gas</t>
  </si>
  <si>
    <t>IPTU</t>
  </si>
  <si>
    <t>Luz</t>
  </si>
  <si>
    <t>Telefone Fixo</t>
  </si>
  <si>
    <t>Segurança</t>
  </si>
  <si>
    <t>Supermercado</t>
  </si>
  <si>
    <t>Empregada/INSS</t>
  </si>
  <si>
    <t>Assinatura TV Cabo</t>
  </si>
  <si>
    <t>Seguro Residencial</t>
  </si>
  <si>
    <t>Manut/Aquis. Eletrodomesticos</t>
  </si>
  <si>
    <t>SAÚDE</t>
  </si>
  <si>
    <t>Plano de Saúde</t>
  </si>
  <si>
    <t>Médico</t>
  </si>
  <si>
    <t>Dentista</t>
  </si>
  <si>
    <t>Medicamentos</t>
  </si>
  <si>
    <t>MANUT./REFORMA DA CASA</t>
  </si>
  <si>
    <t>Pintura</t>
  </si>
  <si>
    <t>Reforma</t>
  </si>
  <si>
    <t>Mão-de-obra</t>
  </si>
  <si>
    <t>Jardim</t>
  </si>
  <si>
    <t>Manutenções Gerais(Elet/Hidr)</t>
  </si>
  <si>
    <t>CULTURAIS</t>
  </si>
  <si>
    <t>Universidade/Especialização</t>
  </si>
  <si>
    <t>Livros</t>
  </si>
  <si>
    <t>Revistas</t>
  </si>
  <si>
    <t>CRC/OAB</t>
  </si>
  <si>
    <t>Site</t>
  </si>
  <si>
    <t>Cursos</t>
  </si>
  <si>
    <t>PARCELA DÍVIDAS</t>
  </si>
  <si>
    <t>Empréstimos Bancários</t>
  </si>
  <si>
    <t>Prestação Casa Própria</t>
  </si>
  <si>
    <t>Prestação Terreno</t>
  </si>
  <si>
    <t>Outros Empréstimos</t>
  </si>
  <si>
    <t>Prestação Carro</t>
  </si>
  <si>
    <t>AUTOMÓVEL</t>
  </si>
  <si>
    <t>Estacionamento</t>
  </si>
  <si>
    <t>Seguro</t>
  </si>
  <si>
    <t>Combustível</t>
  </si>
  <si>
    <t>Lavagens</t>
  </si>
  <si>
    <t>IPVA/Seguro/Licenciamento</t>
  </si>
  <si>
    <t>Mecânica</t>
  </si>
  <si>
    <t>Óleo/ Água/Filtro</t>
  </si>
  <si>
    <t>Som</t>
  </si>
  <si>
    <t>Pneus</t>
  </si>
  <si>
    <t>Peças</t>
  </si>
  <si>
    <t>DESPESAS PESSOAIS</t>
  </si>
  <si>
    <t>Massagem</t>
  </si>
  <si>
    <t>Cosméticos</t>
  </si>
  <si>
    <t>Cabelo/Unha</t>
  </si>
  <si>
    <t>Roupas</t>
  </si>
  <si>
    <t>Calçados</t>
  </si>
  <si>
    <t>Perfumes</t>
  </si>
  <si>
    <t>Academia</t>
  </si>
  <si>
    <t>Telefone Celular</t>
  </si>
  <si>
    <t>Seguro Vida</t>
  </si>
  <si>
    <t>Saques Dinheiro</t>
  </si>
  <si>
    <t>Igreja</t>
  </si>
  <si>
    <t>LAZER</t>
  </si>
  <si>
    <t>Restaurantes</t>
  </si>
  <si>
    <t>Cinema</t>
  </si>
  <si>
    <t>Pescarias</t>
  </si>
  <si>
    <t>Material de Pesca</t>
  </si>
  <si>
    <t>Esportes</t>
  </si>
  <si>
    <t>Presentes</t>
  </si>
  <si>
    <t>Loterias</t>
  </si>
  <si>
    <t>Lanches</t>
  </si>
  <si>
    <t>Festa de Aniversário/Presentes</t>
  </si>
  <si>
    <t>Passeios/Viagens</t>
  </si>
  <si>
    <t xml:space="preserve">Outros </t>
  </si>
  <si>
    <t>BANCÁRIAS</t>
  </si>
  <si>
    <t>Juros</t>
  </si>
  <si>
    <t>Taxas</t>
  </si>
  <si>
    <t>IOF</t>
  </si>
  <si>
    <t>CARTÕES DE CRÉDITO</t>
  </si>
  <si>
    <t>MasterCard</t>
  </si>
  <si>
    <t>Visa</t>
  </si>
  <si>
    <t>American Express</t>
  </si>
  <si>
    <t>OUTRAS DESPESAS</t>
  </si>
  <si>
    <t>Basicas</t>
  </si>
  <si>
    <t>Processo Rudinei</t>
  </si>
  <si>
    <t>Cemitério</t>
  </si>
  <si>
    <t>DEPENDENTES</t>
  </si>
  <si>
    <t>Escola/Faculdade</t>
  </si>
  <si>
    <t>Mesada</t>
  </si>
  <si>
    <t>Material escolar/Uniforme</t>
  </si>
  <si>
    <t>Cabelo</t>
  </si>
  <si>
    <t xml:space="preserve">Aniversário </t>
  </si>
  <si>
    <t>Celular</t>
  </si>
  <si>
    <t>Brinquedos/DVD/Cinema</t>
  </si>
  <si>
    <t>Vestuário/Calçados/Fraldas</t>
  </si>
  <si>
    <t>Saúde/Medicamentos</t>
  </si>
  <si>
    <t>Investimentos - 2018</t>
  </si>
  <si>
    <t>INVESTIMENTO FINANCEIRO</t>
  </si>
  <si>
    <t>PAULO</t>
  </si>
  <si>
    <t>Previdência Privada</t>
  </si>
  <si>
    <t>Mercado de Ações</t>
  </si>
  <si>
    <t>JAQUELINE</t>
  </si>
  <si>
    <t>Aplicações Sicredi</t>
  </si>
  <si>
    <t>Consórcio Sicredi</t>
  </si>
  <si>
    <t>Capital Social Sicredi</t>
  </si>
  <si>
    <t>Mercado Ações Jaque</t>
  </si>
  <si>
    <t>Previdencia</t>
  </si>
  <si>
    <t>FILHOS</t>
  </si>
  <si>
    <t>Mercado Ações Dependentes</t>
  </si>
  <si>
    <t>Previdência Dependentes</t>
  </si>
  <si>
    <t>Aplicações Dependentes</t>
  </si>
  <si>
    <t>INVESTIMENTOS BENS</t>
  </si>
  <si>
    <t>Imóveis</t>
  </si>
  <si>
    <t>Automóvel</t>
  </si>
  <si>
    <t>Náutica</t>
  </si>
  <si>
    <t>Móveis</t>
  </si>
  <si>
    <t>Eletrodomésticos</t>
  </si>
  <si>
    <t>TOTAIS</t>
  </si>
  <si>
    <t>Rendimentos</t>
  </si>
  <si>
    <t>Gastos</t>
  </si>
  <si>
    <t>Investimentos</t>
  </si>
  <si>
    <t>Saldo do Mês</t>
  </si>
  <si>
    <t>Saldo Banco</t>
  </si>
  <si>
    <t>PERCENTUAL GASTOS</t>
  </si>
  <si>
    <t>RESUMO PARA O GRÁFICO</t>
  </si>
  <si>
    <t>PREVISÃO</t>
  </si>
  <si>
    <t>REALIZADO</t>
  </si>
  <si>
    <t>SALDO DO MÊS</t>
  </si>
  <si>
    <t/>
  </si>
  <si>
    <t>Patrimônio - 2018</t>
  </si>
  <si>
    <t>PATRIMÔNIO TOTAL</t>
  </si>
  <si>
    <t>Aplicações Unicred</t>
  </si>
  <si>
    <t>Aplicações Federal</t>
  </si>
  <si>
    <t>Capital Social Unicred</t>
  </si>
  <si>
    <t>Capital Social Federal</t>
  </si>
  <si>
    <t>Capital Social Dependentes</t>
  </si>
  <si>
    <t>Saldo Bancário</t>
  </si>
  <si>
    <t>TOTAL FINANCEIRO</t>
  </si>
  <si>
    <t>Imóveis (casa+terrenos)</t>
  </si>
  <si>
    <t>TOTAL BENS</t>
  </si>
  <si>
    <t>Casa</t>
  </si>
  <si>
    <t>Terreno</t>
  </si>
  <si>
    <t>Automovel</t>
  </si>
  <si>
    <t>Banco</t>
  </si>
  <si>
    <t>TOTAL DIVIDAS</t>
  </si>
  <si>
    <t>PATRIMONIO</t>
  </si>
  <si>
    <t>FINANCEIRO</t>
  </si>
  <si>
    <t>BENS</t>
  </si>
  <si>
    <t>DIVIDAS</t>
  </si>
  <si>
    <t>% FINANCEIRO</t>
  </si>
  <si>
    <t>% BENS</t>
  </si>
  <si>
    <t>% DIVIDAS</t>
  </si>
  <si>
    <t>Saldos em 31/12/2016</t>
  </si>
  <si>
    <t>Mercado Ações</t>
  </si>
  <si>
    <t>Previdencia Jaque</t>
  </si>
  <si>
    <t>Bens Móveis/Imóveis</t>
  </si>
  <si>
    <t>S10 LT</t>
  </si>
  <si>
    <t>Honda City</t>
  </si>
  <si>
    <t>Automóvel III</t>
  </si>
  <si>
    <t>Automóvel IV</t>
  </si>
  <si>
    <t>Casa/Terreno</t>
  </si>
  <si>
    <t>Náutica (Barco+Motor)</t>
  </si>
  <si>
    <t>Carretinha</t>
  </si>
  <si>
    <t>Dívidas/Empréstimos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</si>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</sst>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[Red]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rgb="FF00B0F0"/>
      <name val="Arial"/>
      <family val="2"/>
    </font>
    <font>
      <b/>
      <i/>
      <sz val="20"/>
      <name val="Arial"/>
      <family val="2"/>
    </font>
    <font>
      <b/>
      <sz val="20"/>
      <color rgb="FF00B0F0"/>
      <name val="Arial"/>
      <family val="2"/>
    </font>
    <font>
      <b/>
      <sz val="10"/>
      <name val="Arial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20"/>
      <color rgb="FF0070C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20"/>
      <color indexed="10"/>
      <name val="Arial"/>
      <family val="2"/>
    </font>
    <font>
      <b/>
      <sz val="13"/>
      <name val="Arial"/>
      <family val="2"/>
    </font>
    <font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7" fillId="2" borderId="1" xfId="3" applyFont="1" applyFill="1" applyBorder="1"/>
    <xf numFmtId="0" fontId="7" fillId="3" borderId="2" xfId="3" applyFont="1" applyFill="1" applyBorder="1"/>
    <xf numFmtId="164" fontId="7" fillId="3" borderId="2" xfId="3" applyNumberFormat="1" applyFont="1" applyFill="1" applyBorder="1"/>
    <xf numFmtId="43" fontId="0" fillId="2" borderId="0" xfId="0" applyNumberFormat="1" applyFill="1"/>
    <xf numFmtId="0" fontId="8" fillId="0" borderId="0" xfId="0" applyFont="1"/>
    <xf numFmtId="0" fontId="0" fillId="2" borderId="4" xfId="0" applyFill="1" applyBorder="1"/>
    <xf numFmtId="0" fontId="0" fillId="0" borderId="5" xfId="0" applyBorder="1"/>
    <xf numFmtId="164" fontId="0" fillId="0" borderId="5" xfId="0" applyNumberFormat="1" applyBorder="1" applyProtection="1">
      <protection locked="0"/>
    </xf>
    <xf numFmtId="164" fontId="5" fillId="3" borderId="6" xfId="0" applyNumberFormat="1" applyFont="1" applyFill="1" applyBorder="1"/>
    <xf numFmtId="0" fontId="0" fillId="0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 applyProtection="1">
      <protection locked="0"/>
    </xf>
    <xf numFmtId="0" fontId="0" fillId="2" borderId="7" xfId="0" applyFill="1" applyBorder="1"/>
    <xf numFmtId="0" fontId="0" fillId="3" borderId="8" xfId="0" applyFill="1" applyBorder="1"/>
    <xf numFmtId="164" fontId="0" fillId="3" borderId="8" xfId="0" applyNumberFormat="1" applyFill="1" applyBorder="1" applyProtection="1">
      <protection locked="0"/>
    </xf>
    <xf numFmtId="164" fontId="5" fillId="3" borderId="9" xfId="0" applyNumberFormat="1" applyFont="1" applyFill="1" applyBorder="1"/>
    <xf numFmtId="164" fontId="0" fillId="2" borderId="0" xfId="0" applyNumberFormat="1" applyFill="1"/>
    <xf numFmtId="164" fontId="9" fillId="2" borderId="0" xfId="0" applyNumberFormat="1" applyFont="1" applyFill="1"/>
    <xf numFmtId="0" fontId="5" fillId="2" borderId="10" xfId="3" applyFill="1" applyBorder="1"/>
    <xf numFmtId="0" fontId="7" fillId="5" borderId="11" xfId="3" applyFont="1" applyFill="1" applyBorder="1"/>
    <xf numFmtId="164" fontId="5" fillId="5" borderId="11" xfId="3" applyNumberFormat="1" applyFill="1" applyBorder="1"/>
    <xf numFmtId="0" fontId="5" fillId="6" borderId="11" xfId="3" applyFont="1" applyFill="1" applyBorder="1"/>
    <xf numFmtId="164" fontId="5" fillId="6" borderId="11" xfId="3" applyNumberFormat="1" applyFill="1" applyBorder="1"/>
    <xf numFmtId="164" fontId="5" fillId="6" borderId="12" xfId="3" applyNumberFormat="1" applyFill="1" applyBorder="1"/>
    <xf numFmtId="0" fontId="9" fillId="0" borderId="5" xfId="0" applyFont="1" applyBorder="1"/>
    <xf numFmtId="164" fontId="5" fillId="6" borderId="6" xfId="0" applyNumberFormat="1" applyFont="1" applyFill="1" applyBorder="1"/>
    <xf numFmtId="43" fontId="0" fillId="7" borderId="0" xfId="0" applyNumberFormat="1" applyFill="1"/>
    <xf numFmtId="0" fontId="9" fillId="0" borderId="8" xfId="0" applyFont="1" applyBorder="1"/>
    <xf numFmtId="164" fontId="0" fillId="0" borderId="8" xfId="0" applyNumberFormat="1" applyBorder="1" applyProtection="1">
      <protection locked="0"/>
    </xf>
    <xf numFmtId="164" fontId="5" fillId="6" borderId="9" xfId="0" applyNumberFormat="1" applyFont="1" applyFill="1" applyBorder="1"/>
    <xf numFmtId="0" fontId="0" fillId="0" borderId="8" xfId="0" applyBorder="1"/>
    <xf numFmtId="0" fontId="5" fillId="6" borderId="10" xfId="3" applyFont="1" applyFill="1" applyBorder="1"/>
    <xf numFmtId="0" fontId="5" fillId="2" borderId="10" xfId="3" applyFont="1" applyFill="1" applyBorder="1"/>
    <xf numFmtId="0" fontId="7" fillId="6" borderId="11" xfId="3" applyFont="1" applyFill="1" applyBorder="1"/>
    <xf numFmtId="0" fontId="0" fillId="2" borderId="0" xfId="0" applyFill="1" applyBorder="1"/>
    <xf numFmtId="164" fontId="0" fillId="2" borderId="0" xfId="0" applyNumberFormat="1" applyFill="1" applyBorder="1" applyProtection="1">
      <protection locked="0"/>
    </xf>
    <xf numFmtId="164" fontId="5" fillId="2" borderId="0" xfId="0" applyNumberFormat="1" applyFont="1" applyFill="1" applyBorder="1"/>
    <xf numFmtId="39" fontId="0" fillId="0" borderId="5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164" fontId="9" fillId="2" borderId="0" xfId="0" applyNumberFormat="1" applyFont="1" applyFill="1" applyBorder="1" applyProtection="1">
      <protection locked="0"/>
    </xf>
    <xf numFmtId="164" fontId="0" fillId="2" borderId="0" xfId="0" applyNumberFormat="1" applyFill="1" applyBorder="1"/>
    <xf numFmtId="164" fontId="9" fillId="2" borderId="0" xfId="0" applyNumberFormat="1" applyFont="1" applyFill="1" applyBorder="1"/>
    <xf numFmtId="0" fontId="0" fillId="0" borderId="13" xfId="0" applyBorder="1"/>
    <xf numFmtId="0" fontId="0" fillId="0" borderId="7" xfId="0" applyBorder="1"/>
    <xf numFmtId="164" fontId="0" fillId="0" borderId="5" xfId="0" applyNumberFormat="1" applyBorder="1" applyAlignment="1" applyProtection="1">
      <protection locked="0"/>
    </xf>
    <xf numFmtId="39" fontId="0" fillId="0" borderId="5" xfId="0" applyNumberFormat="1" applyBorder="1" applyAlignment="1" applyProtection="1">
      <alignment horizontal="right"/>
      <protection locked="0"/>
    </xf>
    <xf numFmtId="0" fontId="9" fillId="2" borderId="0" xfId="0" applyFont="1" applyFill="1"/>
    <xf numFmtId="0" fontId="10" fillId="6" borderId="11" xfId="3" applyFont="1" applyFill="1" applyBorder="1"/>
    <xf numFmtId="164" fontId="5" fillId="8" borderId="0" xfId="0" applyNumberFormat="1" applyFont="1" applyFill="1" applyBorder="1"/>
    <xf numFmtId="0" fontId="11" fillId="2" borderId="0" xfId="0" applyFont="1" applyFill="1" applyAlignment="1">
      <alignment horizontal="centerContinuous" vertical="center"/>
    </xf>
    <xf numFmtId="43" fontId="12" fillId="2" borderId="0" xfId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5" fillId="3" borderId="11" xfId="3" applyFont="1" applyFill="1" applyBorder="1"/>
    <xf numFmtId="164" fontId="5" fillId="3" borderId="11" xfId="3" applyNumberFormat="1" applyFill="1" applyBorder="1"/>
    <xf numFmtId="0" fontId="5" fillId="2" borderId="4" xfId="3" applyFont="1" applyFill="1" applyBorder="1"/>
    <xf numFmtId="0" fontId="9" fillId="9" borderId="0" xfId="3" applyFont="1" applyFill="1" applyBorder="1"/>
    <xf numFmtId="164" fontId="9" fillId="9" borderId="0" xfId="3" applyNumberFormat="1" applyFont="1" applyFill="1" applyBorder="1"/>
    <xf numFmtId="0" fontId="7" fillId="9" borderId="5" xfId="0" applyFont="1" applyFill="1" applyBorder="1"/>
    <xf numFmtId="164" fontId="7" fillId="9" borderId="0" xfId="0" applyNumberFormat="1" applyFont="1" applyFill="1" applyBorder="1" applyProtection="1">
      <protection locked="0"/>
    </xf>
    <xf numFmtId="0" fontId="7" fillId="9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164" fontId="5" fillId="3" borderId="12" xfId="3" applyNumberFormat="1" applyFill="1" applyBorder="1"/>
    <xf numFmtId="0" fontId="0" fillId="7" borderId="0" xfId="0" applyFill="1"/>
    <xf numFmtId="0" fontId="8" fillId="2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2" borderId="14" xfId="0" applyFont="1" applyFill="1" applyBorder="1"/>
    <xf numFmtId="0" fontId="10" fillId="3" borderId="15" xfId="0" applyFont="1" applyFill="1" applyBorder="1"/>
    <xf numFmtId="165" fontId="0" fillId="0" borderId="15" xfId="0" applyNumberFormat="1" applyBorder="1"/>
    <xf numFmtId="165" fontId="5" fillId="3" borderId="16" xfId="0" applyNumberFormat="1" applyFont="1" applyFill="1" applyBorder="1"/>
    <xf numFmtId="165" fontId="0" fillId="7" borderId="0" xfId="0" applyNumberFormat="1" applyFill="1" applyBorder="1"/>
    <xf numFmtId="0" fontId="8" fillId="2" borderId="17" xfId="0" applyFont="1" applyFill="1" applyBorder="1"/>
    <xf numFmtId="0" fontId="10" fillId="3" borderId="18" xfId="0" applyFont="1" applyFill="1" applyBorder="1"/>
    <xf numFmtId="165" fontId="0" fillId="0" borderId="18" xfId="0" applyNumberFormat="1" applyBorder="1"/>
    <xf numFmtId="165" fontId="5" fillId="3" borderId="19" xfId="0" applyNumberFormat="1" applyFont="1" applyFill="1" applyBorder="1"/>
    <xf numFmtId="0" fontId="8" fillId="2" borderId="20" xfId="0" applyFont="1" applyFill="1" applyBorder="1"/>
    <xf numFmtId="0" fontId="10" fillId="3" borderId="21" xfId="0" applyFont="1" applyFill="1" applyBorder="1"/>
    <xf numFmtId="165" fontId="0" fillId="0" borderId="21" xfId="0" applyNumberFormat="1" applyBorder="1"/>
    <xf numFmtId="165" fontId="0" fillId="3" borderId="22" xfId="0" applyNumberFormat="1" applyFill="1" applyBorder="1"/>
    <xf numFmtId="165" fontId="0" fillId="2" borderId="0" xfId="0" applyNumberFormat="1" applyFill="1"/>
    <xf numFmtId="165" fontId="0" fillId="7" borderId="23" xfId="0" applyNumberFormat="1" applyFill="1" applyBorder="1"/>
    <xf numFmtId="0" fontId="8" fillId="2" borderId="24" xfId="0" applyFont="1" applyFill="1" applyBorder="1"/>
    <xf numFmtId="0" fontId="10" fillId="3" borderId="25" xfId="0" applyFont="1" applyFill="1" applyBorder="1"/>
    <xf numFmtId="165" fontId="0" fillId="0" borderId="25" xfId="0" applyNumberFormat="1" applyBorder="1"/>
    <xf numFmtId="165" fontId="5" fillId="3" borderId="26" xfId="0" applyNumberFormat="1" applyFont="1" applyFill="1" applyBorder="1"/>
    <xf numFmtId="0" fontId="0" fillId="7" borderId="0" xfId="0" applyFill="1" applyAlignment="1">
      <alignment vertical="center"/>
    </xf>
    <xf numFmtId="0" fontId="10" fillId="3" borderId="0" xfId="0" applyFont="1" applyFill="1" applyBorder="1"/>
    <xf numFmtId="0" fontId="14" fillId="0" borderId="27" xfId="0" applyFont="1" applyBorder="1"/>
    <xf numFmtId="164" fontId="7" fillId="0" borderId="28" xfId="0" applyNumberFormat="1" applyFont="1" applyBorder="1"/>
    <xf numFmtId="43" fontId="7" fillId="0" borderId="29" xfId="1" applyFont="1" applyBorder="1"/>
    <xf numFmtId="0" fontId="15" fillId="0" borderId="30" xfId="0" applyFont="1" applyBorder="1"/>
    <xf numFmtId="10" fontId="0" fillId="0" borderId="31" xfId="2" applyNumberFormat="1" applyFont="1" applyBorder="1"/>
    <xf numFmtId="10" fontId="0" fillId="0" borderId="32" xfId="2" applyNumberFormat="1" applyFont="1" applyBorder="1"/>
    <xf numFmtId="0" fontId="15" fillId="0" borderId="33" xfId="0" applyFont="1" applyBorder="1"/>
    <xf numFmtId="10" fontId="0" fillId="0" borderId="34" xfId="2" applyNumberFormat="1" applyFont="1" applyBorder="1"/>
    <xf numFmtId="10" fontId="0" fillId="0" borderId="35" xfId="2" applyNumberFormat="1" applyFont="1" applyBorder="1"/>
    <xf numFmtId="0" fontId="15" fillId="0" borderId="36" xfId="0" applyFont="1" applyBorder="1"/>
    <xf numFmtId="10" fontId="0" fillId="0" borderId="37" xfId="2" applyNumberFormat="1" applyFont="1" applyBorder="1"/>
    <xf numFmtId="10" fontId="0" fillId="0" borderId="38" xfId="2" applyNumberFormat="1" applyFont="1" applyBorder="1"/>
    <xf numFmtId="0" fontId="7" fillId="2" borderId="0" xfId="0" applyFont="1" applyFill="1"/>
    <xf numFmtId="0" fontId="7" fillId="0" borderId="27" xfId="0" applyFont="1" applyBorder="1"/>
    <xf numFmtId="10" fontId="7" fillId="0" borderId="28" xfId="0" applyNumberFormat="1" applyFont="1" applyBorder="1"/>
    <xf numFmtId="10" fontId="7" fillId="0" borderId="29" xfId="0" applyNumberFormat="1" applyFont="1" applyBorder="1"/>
    <xf numFmtId="0" fontId="7" fillId="0" borderId="0" xfId="0" applyFont="1"/>
    <xf numFmtId="0" fontId="15" fillId="0" borderId="39" xfId="0" applyFont="1" applyBorder="1"/>
    <xf numFmtId="9" fontId="0" fillId="0" borderId="40" xfId="2" applyFont="1" applyBorder="1"/>
    <xf numFmtId="10" fontId="0" fillId="0" borderId="41" xfId="2" applyNumberFormat="1" applyFont="1" applyBorder="1"/>
    <xf numFmtId="0" fontId="7" fillId="2" borderId="1" xfId="0" applyFont="1" applyFill="1" applyBorder="1"/>
    <xf numFmtId="0" fontId="14" fillId="0" borderId="2" xfId="0" applyFont="1" applyBorder="1"/>
    <xf numFmtId="9" fontId="7" fillId="0" borderId="2" xfId="2" applyFont="1" applyBorder="1"/>
    <xf numFmtId="9" fontId="7" fillId="0" borderId="3" xfId="2" applyFont="1" applyBorder="1"/>
    <xf numFmtId="0" fontId="7" fillId="2" borderId="0" xfId="0" applyFont="1" applyFill="1" applyBorder="1"/>
    <xf numFmtId="0" fontId="14" fillId="2" borderId="0" xfId="0" applyFont="1" applyFill="1" applyBorder="1"/>
    <xf numFmtId="9" fontId="7" fillId="2" borderId="0" xfId="2" applyFont="1" applyFill="1" applyBorder="1"/>
    <xf numFmtId="0" fontId="7" fillId="3" borderId="0" xfId="0" applyFont="1" applyFill="1"/>
    <xf numFmtId="0" fontId="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7" fillId="3" borderId="27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16" fillId="0" borderId="34" xfId="0" applyFont="1" applyBorder="1"/>
    <xf numFmtId="164" fontId="0" fillId="0" borderId="34" xfId="0" applyNumberFormat="1" applyBorder="1"/>
    <xf numFmtId="10" fontId="0" fillId="0" borderId="31" xfId="0" applyNumberFormat="1" applyBorder="1"/>
    <xf numFmtId="10" fontId="0" fillId="0" borderId="34" xfId="0" applyNumberFormat="1" applyBorder="1"/>
    <xf numFmtId="10" fontId="0" fillId="0" borderId="42" xfId="0" applyNumberFormat="1" applyBorder="1"/>
    <xf numFmtId="10" fontId="0" fillId="2" borderId="34" xfId="0" applyNumberFormat="1" applyFill="1" applyBorder="1"/>
    <xf numFmtId="10" fontId="0" fillId="2" borderId="0" xfId="0" applyNumberFormat="1" applyFill="1" applyBorder="1"/>
    <xf numFmtId="0" fontId="0" fillId="2" borderId="0" xfId="0" quotePrefix="1" applyFill="1"/>
    <xf numFmtId="0" fontId="17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horizontal="center" vertical="center"/>
    </xf>
    <xf numFmtId="0" fontId="5" fillId="2" borderId="1" xfId="3" applyFont="1" applyFill="1" applyBorder="1"/>
    <xf numFmtId="0" fontId="5" fillId="3" borderId="2" xfId="3" applyFont="1" applyFill="1" applyBorder="1"/>
    <xf numFmtId="164" fontId="5" fillId="3" borderId="2" xfId="3" applyNumberFormat="1" applyFill="1" applyBorder="1"/>
    <xf numFmtId="164" fontId="5" fillId="3" borderId="3" xfId="3" applyNumberFormat="1" applyFill="1" applyBorder="1"/>
    <xf numFmtId="164" fontId="0" fillId="0" borderId="0" xfId="0" applyNumberFormat="1" applyBorder="1" applyProtection="1">
      <protection locked="0"/>
    </xf>
    <xf numFmtId="164" fontId="5" fillId="3" borderId="43" xfId="0" applyNumberFormat="1" applyFont="1" applyFill="1" applyBorder="1"/>
    <xf numFmtId="0" fontId="9" fillId="0" borderId="0" xfId="0" applyFont="1"/>
    <xf numFmtId="0" fontId="0" fillId="0" borderId="0" xfId="0" applyBorder="1"/>
    <xf numFmtId="164" fontId="5" fillId="3" borderId="44" xfId="0" applyNumberFormat="1" applyFont="1" applyFill="1" applyBorder="1"/>
    <xf numFmtId="0" fontId="0" fillId="2" borderId="1" xfId="0" applyFill="1" applyBorder="1"/>
    <xf numFmtId="0" fontId="7" fillId="3" borderId="2" xfId="0" applyFont="1" applyFill="1" applyBorder="1"/>
    <xf numFmtId="164" fontId="7" fillId="3" borderId="2" xfId="0" applyNumberFormat="1" applyFont="1" applyFill="1" applyBorder="1" applyProtection="1">
      <protection locked="0"/>
    </xf>
    <xf numFmtId="164" fontId="7" fillId="3" borderId="45" xfId="0" applyNumberFormat="1" applyFont="1" applyFill="1" applyBorder="1"/>
    <xf numFmtId="0" fontId="9" fillId="0" borderId="0" xfId="0" applyFont="1" applyBorder="1"/>
    <xf numFmtId="0" fontId="0" fillId="2" borderId="10" xfId="0" applyFill="1" applyBorder="1"/>
    <xf numFmtId="0" fontId="7" fillId="3" borderId="11" xfId="0" applyFont="1" applyFill="1" applyBorder="1"/>
    <xf numFmtId="43" fontId="7" fillId="3" borderId="11" xfId="1" applyFont="1" applyFill="1" applyBorder="1"/>
    <xf numFmtId="43" fontId="0" fillId="0" borderId="0" xfId="1" applyFont="1" applyBorder="1"/>
    <xf numFmtId="43" fontId="0" fillId="0" borderId="46" xfId="1" applyFont="1" applyBorder="1"/>
    <xf numFmtId="10" fontId="0" fillId="0" borderId="0" xfId="2" applyNumberFormat="1" applyFont="1" applyBorder="1"/>
    <xf numFmtId="10" fontId="0" fillId="0" borderId="46" xfId="2" applyNumberFormat="1" applyFont="1" applyBorder="1"/>
    <xf numFmtId="10" fontId="0" fillId="0" borderId="8" xfId="2" applyNumberFormat="1" applyFont="1" applyBorder="1"/>
    <xf numFmtId="0" fontId="18" fillId="3" borderId="0" xfId="0" applyFont="1" applyFill="1"/>
    <xf numFmtId="164" fontId="0" fillId="0" borderId="0" xfId="0" applyNumberFormat="1"/>
    <xf numFmtId="0" fontId="7" fillId="10" borderId="0" xfId="0" applyFont="1" applyFill="1"/>
    <xf numFmtId="43" fontId="7" fillId="10" borderId="0" xfId="1" applyFont="1" applyFill="1"/>
    <xf numFmtId="43" fontId="0" fillId="0" borderId="0" xfId="1" applyFont="1"/>
    <xf numFmtId="43" fontId="9" fillId="0" borderId="0" xfId="1" applyFont="1"/>
    <xf numFmtId="2" fontId="0" fillId="2" borderId="0" xfId="0" applyNumberFormat="1" applyFill="1"/>
    <xf numFmtId="43" fontId="9" fillId="2" borderId="0" xfId="1" applyFont="1" applyFill="1"/>
    <xf numFmtId="1" fontId="0" fillId="2" borderId="0" xfId="0" applyNumberFormat="1" applyFill="1"/>
  </cellXfs>
  <cellStyles count="4">
    <cellStyle name="NívelLinha_1" xfId="3" builtinId="1" iLevel="0"/>
    <cellStyle name="Normal" xfId="0" builtinId="0"/>
    <cellStyle name="Porcentagem" xfId="2" builtinId="5"/>
    <cellStyle name="Vírgula" xfId="1" builtinId="3"/>
  </cellStyles>
  <dxfs count="3"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52"/>
  <sheetViews>
    <sheetView tabSelected="1" topLeftCell="A168" workbookViewId="0">
      <selection activeCell="A192" sqref="A192"/>
    </sheetView>
  </sheetViews>
  <sheetFormatPr defaultColWidth="11.42578125" defaultRowHeight="15" outlineLevelRow="1" x14ac:dyDescent="0.25"/>
  <cols>
    <col min="1" max="1" width="1.85546875" style="4" customWidth="1"/>
    <col min="2" max="2" width="26.140625" customWidth="1"/>
    <col min="3" max="3" width="15" customWidth="1"/>
    <col min="4" max="4" width="13.42578125" bestFit="1" customWidth="1"/>
    <col min="5" max="5" width="12.85546875" bestFit="1" customWidth="1"/>
    <col min="6" max="6" width="13.42578125" customWidth="1"/>
    <col min="7" max="7" width="14.140625" bestFit="1" customWidth="1"/>
    <col min="8" max="15" width="12.85546875" bestFit="1" customWidth="1"/>
    <col min="16" max="16" width="11.28515625" style="4" bestFit="1" customWidth="1"/>
    <col min="17" max="17" width="3.7109375" style="4" customWidth="1"/>
    <col min="18" max="21" width="11.42578125" style="4"/>
    <col min="22" max="22" width="0.140625" customWidth="1"/>
    <col min="257" max="257" width="1.85546875" customWidth="1"/>
    <col min="258" max="258" width="26.140625" customWidth="1"/>
    <col min="259" max="259" width="15" customWidth="1"/>
    <col min="260" max="260" width="13.42578125" bestFit="1" customWidth="1"/>
    <col min="261" max="261" width="12.85546875" bestFit="1" customWidth="1"/>
    <col min="262" max="262" width="13.42578125" customWidth="1"/>
    <col min="263" max="263" width="14.140625" bestFit="1" customWidth="1"/>
    <col min="264" max="271" width="12.85546875" bestFit="1" customWidth="1"/>
    <col min="272" max="272" width="11.28515625" bestFit="1" customWidth="1"/>
    <col min="273" max="273" width="3.7109375" customWidth="1"/>
    <col min="278" max="278" width="0.140625" customWidth="1"/>
    <col min="513" max="513" width="1.85546875" customWidth="1"/>
    <col min="514" max="514" width="26.140625" customWidth="1"/>
    <col min="515" max="515" width="15" customWidth="1"/>
    <col min="516" max="516" width="13.42578125" bestFit="1" customWidth="1"/>
    <col min="517" max="517" width="12.85546875" bestFit="1" customWidth="1"/>
    <col min="518" max="518" width="13.42578125" customWidth="1"/>
    <col min="519" max="519" width="14.140625" bestFit="1" customWidth="1"/>
    <col min="520" max="527" width="12.85546875" bestFit="1" customWidth="1"/>
    <col min="528" max="528" width="11.28515625" bestFit="1" customWidth="1"/>
    <col min="529" max="529" width="3.7109375" customWidth="1"/>
    <col min="534" max="534" width="0.140625" customWidth="1"/>
    <col min="769" max="769" width="1.85546875" customWidth="1"/>
    <col min="770" max="770" width="26.140625" customWidth="1"/>
    <col min="771" max="771" width="15" customWidth="1"/>
    <col min="772" max="772" width="13.42578125" bestFit="1" customWidth="1"/>
    <col min="773" max="773" width="12.85546875" bestFit="1" customWidth="1"/>
    <col min="774" max="774" width="13.42578125" customWidth="1"/>
    <col min="775" max="775" width="14.140625" bestFit="1" customWidth="1"/>
    <col min="776" max="783" width="12.85546875" bestFit="1" customWidth="1"/>
    <col min="784" max="784" width="11.28515625" bestFit="1" customWidth="1"/>
    <col min="785" max="785" width="3.7109375" customWidth="1"/>
    <col min="790" max="790" width="0.140625" customWidth="1"/>
    <col min="1025" max="1025" width="1.85546875" customWidth="1"/>
    <col min="1026" max="1026" width="26.140625" customWidth="1"/>
    <col min="1027" max="1027" width="15" customWidth="1"/>
    <col min="1028" max="1028" width="13.42578125" bestFit="1" customWidth="1"/>
    <col min="1029" max="1029" width="12.85546875" bestFit="1" customWidth="1"/>
    <col min="1030" max="1030" width="13.42578125" customWidth="1"/>
    <col min="1031" max="1031" width="14.140625" bestFit="1" customWidth="1"/>
    <col min="1032" max="1039" width="12.85546875" bestFit="1" customWidth="1"/>
    <col min="1040" max="1040" width="11.28515625" bestFit="1" customWidth="1"/>
    <col min="1041" max="1041" width="3.7109375" customWidth="1"/>
    <col min="1046" max="1046" width="0.140625" customWidth="1"/>
    <col min="1281" max="1281" width="1.85546875" customWidth="1"/>
    <col min="1282" max="1282" width="26.140625" customWidth="1"/>
    <col min="1283" max="1283" width="15" customWidth="1"/>
    <col min="1284" max="1284" width="13.42578125" bestFit="1" customWidth="1"/>
    <col min="1285" max="1285" width="12.85546875" bestFit="1" customWidth="1"/>
    <col min="1286" max="1286" width="13.42578125" customWidth="1"/>
    <col min="1287" max="1287" width="14.140625" bestFit="1" customWidth="1"/>
    <col min="1288" max="1295" width="12.85546875" bestFit="1" customWidth="1"/>
    <col min="1296" max="1296" width="11.28515625" bestFit="1" customWidth="1"/>
    <col min="1297" max="1297" width="3.7109375" customWidth="1"/>
    <col min="1302" max="1302" width="0.140625" customWidth="1"/>
    <col min="1537" max="1537" width="1.85546875" customWidth="1"/>
    <col min="1538" max="1538" width="26.140625" customWidth="1"/>
    <col min="1539" max="1539" width="15" customWidth="1"/>
    <col min="1540" max="1540" width="13.42578125" bestFit="1" customWidth="1"/>
    <col min="1541" max="1541" width="12.85546875" bestFit="1" customWidth="1"/>
    <col min="1542" max="1542" width="13.42578125" customWidth="1"/>
    <col min="1543" max="1543" width="14.140625" bestFit="1" customWidth="1"/>
    <col min="1544" max="1551" width="12.85546875" bestFit="1" customWidth="1"/>
    <col min="1552" max="1552" width="11.28515625" bestFit="1" customWidth="1"/>
    <col min="1553" max="1553" width="3.7109375" customWidth="1"/>
    <col min="1558" max="1558" width="0.140625" customWidth="1"/>
    <col min="1793" max="1793" width="1.85546875" customWidth="1"/>
    <col min="1794" max="1794" width="26.140625" customWidth="1"/>
    <col min="1795" max="1795" width="15" customWidth="1"/>
    <col min="1796" max="1796" width="13.42578125" bestFit="1" customWidth="1"/>
    <col min="1797" max="1797" width="12.85546875" bestFit="1" customWidth="1"/>
    <col min="1798" max="1798" width="13.42578125" customWidth="1"/>
    <col min="1799" max="1799" width="14.140625" bestFit="1" customWidth="1"/>
    <col min="1800" max="1807" width="12.85546875" bestFit="1" customWidth="1"/>
    <col min="1808" max="1808" width="11.28515625" bestFit="1" customWidth="1"/>
    <col min="1809" max="1809" width="3.7109375" customWidth="1"/>
    <col min="1814" max="1814" width="0.140625" customWidth="1"/>
    <col min="2049" max="2049" width="1.85546875" customWidth="1"/>
    <col min="2050" max="2050" width="26.140625" customWidth="1"/>
    <col min="2051" max="2051" width="15" customWidth="1"/>
    <col min="2052" max="2052" width="13.42578125" bestFit="1" customWidth="1"/>
    <col min="2053" max="2053" width="12.85546875" bestFit="1" customWidth="1"/>
    <col min="2054" max="2054" width="13.42578125" customWidth="1"/>
    <col min="2055" max="2055" width="14.140625" bestFit="1" customWidth="1"/>
    <col min="2056" max="2063" width="12.85546875" bestFit="1" customWidth="1"/>
    <col min="2064" max="2064" width="11.28515625" bestFit="1" customWidth="1"/>
    <col min="2065" max="2065" width="3.7109375" customWidth="1"/>
    <col min="2070" max="2070" width="0.140625" customWidth="1"/>
    <col min="2305" max="2305" width="1.85546875" customWidth="1"/>
    <col min="2306" max="2306" width="26.140625" customWidth="1"/>
    <col min="2307" max="2307" width="15" customWidth="1"/>
    <col min="2308" max="2308" width="13.42578125" bestFit="1" customWidth="1"/>
    <col min="2309" max="2309" width="12.85546875" bestFit="1" customWidth="1"/>
    <col min="2310" max="2310" width="13.42578125" customWidth="1"/>
    <col min="2311" max="2311" width="14.140625" bestFit="1" customWidth="1"/>
    <col min="2312" max="2319" width="12.85546875" bestFit="1" customWidth="1"/>
    <col min="2320" max="2320" width="11.28515625" bestFit="1" customWidth="1"/>
    <col min="2321" max="2321" width="3.7109375" customWidth="1"/>
    <col min="2326" max="2326" width="0.140625" customWidth="1"/>
    <col min="2561" max="2561" width="1.85546875" customWidth="1"/>
    <col min="2562" max="2562" width="26.140625" customWidth="1"/>
    <col min="2563" max="2563" width="15" customWidth="1"/>
    <col min="2564" max="2564" width="13.42578125" bestFit="1" customWidth="1"/>
    <col min="2565" max="2565" width="12.85546875" bestFit="1" customWidth="1"/>
    <col min="2566" max="2566" width="13.42578125" customWidth="1"/>
    <col min="2567" max="2567" width="14.140625" bestFit="1" customWidth="1"/>
    <col min="2568" max="2575" width="12.85546875" bestFit="1" customWidth="1"/>
    <col min="2576" max="2576" width="11.28515625" bestFit="1" customWidth="1"/>
    <col min="2577" max="2577" width="3.7109375" customWidth="1"/>
    <col min="2582" max="2582" width="0.140625" customWidth="1"/>
    <col min="2817" max="2817" width="1.85546875" customWidth="1"/>
    <col min="2818" max="2818" width="26.140625" customWidth="1"/>
    <col min="2819" max="2819" width="15" customWidth="1"/>
    <col min="2820" max="2820" width="13.42578125" bestFit="1" customWidth="1"/>
    <col min="2821" max="2821" width="12.85546875" bestFit="1" customWidth="1"/>
    <col min="2822" max="2822" width="13.42578125" customWidth="1"/>
    <col min="2823" max="2823" width="14.140625" bestFit="1" customWidth="1"/>
    <col min="2824" max="2831" width="12.85546875" bestFit="1" customWidth="1"/>
    <col min="2832" max="2832" width="11.28515625" bestFit="1" customWidth="1"/>
    <col min="2833" max="2833" width="3.7109375" customWidth="1"/>
    <col min="2838" max="2838" width="0.140625" customWidth="1"/>
    <col min="3073" max="3073" width="1.85546875" customWidth="1"/>
    <col min="3074" max="3074" width="26.140625" customWidth="1"/>
    <col min="3075" max="3075" width="15" customWidth="1"/>
    <col min="3076" max="3076" width="13.42578125" bestFit="1" customWidth="1"/>
    <col min="3077" max="3077" width="12.85546875" bestFit="1" customWidth="1"/>
    <col min="3078" max="3078" width="13.42578125" customWidth="1"/>
    <col min="3079" max="3079" width="14.140625" bestFit="1" customWidth="1"/>
    <col min="3080" max="3087" width="12.85546875" bestFit="1" customWidth="1"/>
    <col min="3088" max="3088" width="11.28515625" bestFit="1" customWidth="1"/>
    <col min="3089" max="3089" width="3.7109375" customWidth="1"/>
    <col min="3094" max="3094" width="0.140625" customWidth="1"/>
    <col min="3329" max="3329" width="1.85546875" customWidth="1"/>
    <col min="3330" max="3330" width="26.140625" customWidth="1"/>
    <col min="3331" max="3331" width="15" customWidth="1"/>
    <col min="3332" max="3332" width="13.42578125" bestFit="1" customWidth="1"/>
    <col min="3333" max="3333" width="12.85546875" bestFit="1" customWidth="1"/>
    <col min="3334" max="3334" width="13.42578125" customWidth="1"/>
    <col min="3335" max="3335" width="14.140625" bestFit="1" customWidth="1"/>
    <col min="3336" max="3343" width="12.85546875" bestFit="1" customWidth="1"/>
    <col min="3344" max="3344" width="11.28515625" bestFit="1" customWidth="1"/>
    <col min="3345" max="3345" width="3.7109375" customWidth="1"/>
    <col min="3350" max="3350" width="0.140625" customWidth="1"/>
    <col min="3585" max="3585" width="1.85546875" customWidth="1"/>
    <col min="3586" max="3586" width="26.140625" customWidth="1"/>
    <col min="3587" max="3587" width="15" customWidth="1"/>
    <col min="3588" max="3588" width="13.42578125" bestFit="1" customWidth="1"/>
    <col min="3589" max="3589" width="12.85546875" bestFit="1" customWidth="1"/>
    <col min="3590" max="3590" width="13.42578125" customWidth="1"/>
    <col min="3591" max="3591" width="14.140625" bestFit="1" customWidth="1"/>
    <col min="3592" max="3599" width="12.85546875" bestFit="1" customWidth="1"/>
    <col min="3600" max="3600" width="11.28515625" bestFit="1" customWidth="1"/>
    <col min="3601" max="3601" width="3.7109375" customWidth="1"/>
    <col min="3606" max="3606" width="0.140625" customWidth="1"/>
    <col min="3841" max="3841" width="1.85546875" customWidth="1"/>
    <col min="3842" max="3842" width="26.140625" customWidth="1"/>
    <col min="3843" max="3843" width="15" customWidth="1"/>
    <col min="3844" max="3844" width="13.42578125" bestFit="1" customWidth="1"/>
    <col min="3845" max="3845" width="12.85546875" bestFit="1" customWidth="1"/>
    <col min="3846" max="3846" width="13.42578125" customWidth="1"/>
    <col min="3847" max="3847" width="14.140625" bestFit="1" customWidth="1"/>
    <col min="3848" max="3855" width="12.85546875" bestFit="1" customWidth="1"/>
    <col min="3856" max="3856" width="11.28515625" bestFit="1" customWidth="1"/>
    <col min="3857" max="3857" width="3.7109375" customWidth="1"/>
    <col min="3862" max="3862" width="0.140625" customWidth="1"/>
    <col min="4097" max="4097" width="1.85546875" customWidth="1"/>
    <col min="4098" max="4098" width="26.140625" customWidth="1"/>
    <col min="4099" max="4099" width="15" customWidth="1"/>
    <col min="4100" max="4100" width="13.42578125" bestFit="1" customWidth="1"/>
    <col min="4101" max="4101" width="12.85546875" bestFit="1" customWidth="1"/>
    <col min="4102" max="4102" width="13.42578125" customWidth="1"/>
    <col min="4103" max="4103" width="14.140625" bestFit="1" customWidth="1"/>
    <col min="4104" max="4111" width="12.85546875" bestFit="1" customWidth="1"/>
    <col min="4112" max="4112" width="11.28515625" bestFit="1" customWidth="1"/>
    <col min="4113" max="4113" width="3.7109375" customWidth="1"/>
    <col min="4118" max="4118" width="0.140625" customWidth="1"/>
    <col min="4353" max="4353" width="1.85546875" customWidth="1"/>
    <col min="4354" max="4354" width="26.140625" customWidth="1"/>
    <col min="4355" max="4355" width="15" customWidth="1"/>
    <col min="4356" max="4356" width="13.42578125" bestFit="1" customWidth="1"/>
    <col min="4357" max="4357" width="12.85546875" bestFit="1" customWidth="1"/>
    <col min="4358" max="4358" width="13.42578125" customWidth="1"/>
    <col min="4359" max="4359" width="14.140625" bestFit="1" customWidth="1"/>
    <col min="4360" max="4367" width="12.85546875" bestFit="1" customWidth="1"/>
    <col min="4368" max="4368" width="11.28515625" bestFit="1" customWidth="1"/>
    <col min="4369" max="4369" width="3.7109375" customWidth="1"/>
    <col min="4374" max="4374" width="0.140625" customWidth="1"/>
    <col min="4609" max="4609" width="1.85546875" customWidth="1"/>
    <col min="4610" max="4610" width="26.140625" customWidth="1"/>
    <col min="4611" max="4611" width="15" customWidth="1"/>
    <col min="4612" max="4612" width="13.42578125" bestFit="1" customWidth="1"/>
    <col min="4613" max="4613" width="12.85546875" bestFit="1" customWidth="1"/>
    <col min="4614" max="4614" width="13.42578125" customWidth="1"/>
    <col min="4615" max="4615" width="14.140625" bestFit="1" customWidth="1"/>
    <col min="4616" max="4623" width="12.85546875" bestFit="1" customWidth="1"/>
    <col min="4624" max="4624" width="11.28515625" bestFit="1" customWidth="1"/>
    <col min="4625" max="4625" width="3.7109375" customWidth="1"/>
    <col min="4630" max="4630" width="0.140625" customWidth="1"/>
    <col min="4865" max="4865" width="1.85546875" customWidth="1"/>
    <col min="4866" max="4866" width="26.140625" customWidth="1"/>
    <col min="4867" max="4867" width="15" customWidth="1"/>
    <col min="4868" max="4868" width="13.42578125" bestFit="1" customWidth="1"/>
    <col min="4869" max="4869" width="12.85546875" bestFit="1" customWidth="1"/>
    <col min="4870" max="4870" width="13.42578125" customWidth="1"/>
    <col min="4871" max="4871" width="14.140625" bestFit="1" customWidth="1"/>
    <col min="4872" max="4879" width="12.85546875" bestFit="1" customWidth="1"/>
    <col min="4880" max="4880" width="11.28515625" bestFit="1" customWidth="1"/>
    <col min="4881" max="4881" width="3.7109375" customWidth="1"/>
    <col min="4886" max="4886" width="0.140625" customWidth="1"/>
    <col min="5121" max="5121" width="1.85546875" customWidth="1"/>
    <col min="5122" max="5122" width="26.140625" customWidth="1"/>
    <col min="5123" max="5123" width="15" customWidth="1"/>
    <col min="5124" max="5124" width="13.42578125" bestFit="1" customWidth="1"/>
    <col min="5125" max="5125" width="12.85546875" bestFit="1" customWidth="1"/>
    <col min="5126" max="5126" width="13.42578125" customWidth="1"/>
    <col min="5127" max="5127" width="14.140625" bestFit="1" customWidth="1"/>
    <col min="5128" max="5135" width="12.85546875" bestFit="1" customWidth="1"/>
    <col min="5136" max="5136" width="11.28515625" bestFit="1" customWidth="1"/>
    <col min="5137" max="5137" width="3.7109375" customWidth="1"/>
    <col min="5142" max="5142" width="0.140625" customWidth="1"/>
    <col min="5377" max="5377" width="1.85546875" customWidth="1"/>
    <col min="5378" max="5378" width="26.140625" customWidth="1"/>
    <col min="5379" max="5379" width="15" customWidth="1"/>
    <col min="5380" max="5380" width="13.42578125" bestFit="1" customWidth="1"/>
    <col min="5381" max="5381" width="12.85546875" bestFit="1" customWidth="1"/>
    <col min="5382" max="5382" width="13.42578125" customWidth="1"/>
    <col min="5383" max="5383" width="14.140625" bestFit="1" customWidth="1"/>
    <col min="5384" max="5391" width="12.85546875" bestFit="1" customWidth="1"/>
    <col min="5392" max="5392" width="11.28515625" bestFit="1" customWidth="1"/>
    <col min="5393" max="5393" width="3.7109375" customWidth="1"/>
    <col min="5398" max="5398" width="0.140625" customWidth="1"/>
    <col min="5633" max="5633" width="1.85546875" customWidth="1"/>
    <col min="5634" max="5634" width="26.140625" customWidth="1"/>
    <col min="5635" max="5635" width="15" customWidth="1"/>
    <col min="5636" max="5636" width="13.42578125" bestFit="1" customWidth="1"/>
    <col min="5637" max="5637" width="12.85546875" bestFit="1" customWidth="1"/>
    <col min="5638" max="5638" width="13.42578125" customWidth="1"/>
    <col min="5639" max="5639" width="14.140625" bestFit="1" customWidth="1"/>
    <col min="5640" max="5647" width="12.85546875" bestFit="1" customWidth="1"/>
    <col min="5648" max="5648" width="11.28515625" bestFit="1" customWidth="1"/>
    <col min="5649" max="5649" width="3.7109375" customWidth="1"/>
    <col min="5654" max="5654" width="0.140625" customWidth="1"/>
    <col min="5889" max="5889" width="1.85546875" customWidth="1"/>
    <col min="5890" max="5890" width="26.140625" customWidth="1"/>
    <col min="5891" max="5891" width="15" customWidth="1"/>
    <col min="5892" max="5892" width="13.42578125" bestFit="1" customWidth="1"/>
    <col min="5893" max="5893" width="12.85546875" bestFit="1" customWidth="1"/>
    <col min="5894" max="5894" width="13.42578125" customWidth="1"/>
    <col min="5895" max="5895" width="14.140625" bestFit="1" customWidth="1"/>
    <col min="5896" max="5903" width="12.85546875" bestFit="1" customWidth="1"/>
    <col min="5904" max="5904" width="11.28515625" bestFit="1" customWidth="1"/>
    <col min="5905" max="5905" width="3.7109375" customWidth="1"/>
    <col min="5910" max="5910" width="0.140625" customWidth="1"/>
    <col min="6145" max="6145" width="1.85546875" customWidth="1"/>
    <col min="6146" max="6146" width="26.140625" customWidth="1"/>
    <col min="6147" max="6147" width="15" customWidth="1"/>
    <col min="6148" max="6148" width="13.42578125" bestFit="1" customWidth="1"/>
    <col min="6149" max="6149" width="12.85546875" bestFit="1" customWidth="1"/>
    <col min="6150" max="6150" width="13.42578125" customWidth="1"/>
    <col min="6151" max="6151" width="14.140625" bestFit="1" customWidth="1"/>
    <col min="6152" max="6159" width="12.85546875" bestFit="1" customWidth="1"/>
    <col min="6160" max="6160" width="11.28515625" bestFit="1" customWidth="1"/>
    <col min="6161" max="6161" width="3.7109375" customWidth="1"/>
    <col min="6166" max="6166" width="0.140625" customWidth="1"/>
    <col min="6401" max="6401" width="1.85546875" customWidth="1"/>
    <col min="6402" max="6402" width="26.140625" customWidth="1"/>
    <col min="6403" max="6403" width="15" customWidth="1"/>
    <col min="6404" max="6404" width="13.42578125" bestFit="1" customWidth="1"/>
    <col min="6405" max="6405" width="12.85546875" bestFit="1" customWidth="1"/>
    <col min="6406" max="6406" width="13.42578125" customWidth="1"/>
    <col min="6407" max="6407" width="14.140625" bestFit="1" customWidth="1"/>
    <col min="6408" max="6415" width="12.85546875" bestFit="1" customWidth="1"/>
    <col min="6416" max="6416" width="11.28515625" bestFit="1" customWidth="1"/>
    <col min="6417" max="6417" width="3.7109375" customWidth="1"/>
    <col min="6422" max="6422" width="0.140625" customWidth="1"/>
    <col min="6657" max="6657" width="1.85546875" customWidth="1"/>
    <col min="6658" max="6658" width="26.140625" customWidth="1"/>
    <col min="6659" max="6659" width="15" customWidth="1"/>
    <col min="6660" max="6660" width="13.42578125" bestFit="1" customWidth="1"/>
    <col min="6661" max="6661" width="12.85546875" bestFit="1" customWidth="1"/>
    <col min="6662" max="6662" width="13.42578125" customWidth="1"/>
    <col min="6663" max="6663" width="14.140625" bestFit="1" customWidth="1"/>
    <col min="6664" max="6671" width="12.85546875" bestFit="1" customWidth="1"/>
    <col min="6672" max="6672" width="11.28515625" bestFit="1" customWidth="1"/>
    <col min="6673" max="6673" width="3.7109375" customWidth="1"/>
    <col min="6678" max="6678" width="0.140625" customWidth="1"/>
    <col min="6913" max="6913" width="1.85546875" customWidth="1"/>
    <col min="6914" max="6914" width="26.140625" customWidth="1"/>
    <col min="6915" max="6915" width="15" customWidth="1"/>
    <col min="6916" max="6916" width="13.42578125" bestFit="1" customWidth="1"/>
    <col min="6917" max="6917" width="12.85546875" bestFit="1" customWidth="1"/>
    <col min="6918" max="6918" width="13.42578125" customWidth="1"/>
    <col min="6919" max="6919" width="14.140625" bestFit="1" customWidth="1"/>
    <col min="6920" max="6927" width="12.85546875" bestFit="1" customWidth="1"/>
    <col min="6928" max="6928" width="11.28515625" bestFit="1" customWidth="1"/>
    <col min="6929" max="6929" width="3.7109375" customWidth="1"/>
    <col min="6934" max="6934" width="0.140625" customWidth="1"/>
    <col min="7169" max="7169" width="1.85546875" customWidth="1"/>
    <col min="7170" max="7170" width="26.140625" customWidth="1"/>
    <col min="7171" max="7171" width="15" customWidth="1"/>
    <col min="7172" max="7172" width="13.42578125" bestFit="1" customWidth="1"/>
    <col min="7173" max="7173" width="12.85546875" bestFit="1" customWidth="1"/>
    <col min="7174" max="7174" width="13.42578125" customWidth="1"/>
    <col min="7175" max="7175" width="14.140625" bestFit="1" customWidth="1"/>
    <col min="7176" max="7183" width="12.85546875" bestFit="1" customWidth="1"/>
    <col min="7184" max="7184" width="11.28515625" bestFit="1" customWidth="1"/>
    <col min="7185" max="7185" width="3.7109375" customWidth="1"/>
    <col min="7190" max="7190" width="0.140625" customWidth="1"/>
    <col min="7425" max="7425" width="1.85546875" customWidth="1"/>
    <col min="7426" max="7426" width="26.140625" customWidth="1"/>
    <col min="7427" max="7427" width="15" customWidth="1"/>
    <col min="7428" max="7428" width="13.42578125" bestFit="1" customWidth="1"/>
    <col min="7429" max="7429" width="12.85546875" bestFit="1" customWidth="1"/>
    <col min="7430" max="7430" width="13.42578125" customWidth="1"/>
    <col min="7431" max="7431" width="14.140625" bestFit="1" customWidth="1"/>
    <col min="7432" max="7439" width="12.85546875" bestFit="1" customWidth="1"/>
    <col min="7440" max="7440" width="11.28515625" bestFit="1" customWidth="1"/>
    <col min="7441" max="7441" width="3.7109375" customWidth="1"/>
    <col min="7446" max="7446" width="0.140625" customWidth="1"/>
    <col min="7681" max="7681" width="1.85546875" customWidth="1"/>
    <col min="7682" max="7682" width="26.140625" customWidth="1"/>
    <col min="7683" max="7683" width="15" customWidth="1"/>
    <col min="7684" max="7684" width="13.42578125" bestFit="1" customWidth="1"/>
    <col min="7685" max="7685" width="12.85546875" bestFit="1" customWidth="1"/>
    <col min="7686" max="7686" width="13.42578125" customWidth="1"/>
    <col min="7687" max="7687" width="14.140625" bestFit="1" customWidth="1"/>
    <col min="7688" max="7695" width="12.85546875" bestFit="1" customWidth="1"/>
    <col min="7696" max="7696" width="11.28515625" bestFit="1" customWidth="1"/>
    <col min="7697" max="7697" width="3.7109375" customWidth="1"/>
    <col min="7702" max="7702" width="0.140625" customWidth="1"/>
    <col min="7937" max="7937" width="1.85546875" customWidth="1"/>
    <col min="7938" max="7938" width="26.140625" customWidth="1"/>
    <col min="7939" max="7939" width="15" customWidth="1"/>
    <col min="7940" max="7940" width="13.42578125" bestFit="1" customWidth="1"/>
    <col min="7941" max="7941" width="12.85546875" bestFit="1" customWidth="1"/>
    <col min="7942" max="7942" width="13.42578125" customWidth="1"/>
    <col min="7943" max="7943" width="14.140625" bestFit="1" customWidth="1"/>
    <col min="7944" max="7951" width="12.85546875" bestFit="1" customWidth="1"/>
    <col min="7952" max="7952" width="11.28515625" bestFit="1" customWidth="1"/>
    <col min="7953" max="7953" width="3.7109375" customWidth="1"/>
    <col min="7958" max="7958" width="0.140625" customWidth="1"/>
    <col min="8193" max="8193" width="1.85546875" customWidth="1"/>
    <col min="8194" max="8194" width="26.140625" customWidth="1"/>
    <col min="8195" max="8195" width="15" customWidth="1"/>
    <col min="8196" max="8196" width="13.42578125" bestFit="1" customWidth="1"/>
    <col min="8197" max="8197" width="12.85546875" bestFit="1" customWidth="1"/>
    <col min="8198" max="8198" width="13.42578125" customWidth="1"/>
    <col min="8199" max="8199" width="14.140625" bestFit="1" customWidth="1"/>
    <col min="8200" max="8207" width="12.85546875" bestFit="1" customWidth="1"/>
    <col min="8208" max="8208" width="11.28515625" bestFit="1" customWidth="1"/>
    <col min="8209" max="8209" width="3.7109375" customWidth="1"/>
    <col min="8214" max="8214" width="0.140625" customWidth="1"/>
    <col min="8449" max="8449" width="1.85546875" customWidth="1"/>
    <col min="8450" max="8450" width="26.140625" customWidth="1"/>
    <col min="8451" max="8451" width="15" customWidth="1"/>
    <col min="8452" max="8452" width="13.42578125" bestFit="1" customWidth="1"/>
    <col min="8453" max="8453" width="12.85546875" bestFit="1" customWidth="1"/>
    <col min="8454" max="8454" width="13.42578125" customWidth="1"/>
    <col min="8455" max="8455" width="14.140625" bestFit="1" customWidth="1"/>
    <col min="8456" max="8463" width="12.85546875" bestFit="1" customWidth="1"/>
    <col min="8464" max="8464" width="11.28515625" bestFit="1" customWidth="1"/>
    <col min="8465" max="8465" width="3.7109375" customWidth="1"/>
    <col min="8470" max="8470" width="0.140625" customWidth="1"/>
    <col min="8705" max="8705" width="1.85546875" customWidth="1"/>
    <col min="8706" max="8706" width="26.140625" customWidth="1"/>
    <col min="8707" max="8707" width="15" customWidth="1"/>
    <col min="8708" max="8708" width="13.42578125" bestFit="1" customWidth="1"/>
    <col min="8709" max="8709" width="12.85546875" bestFit="1" customWidth="1"/>
    <col min="8710" max="8710" width="13.42578125" customWidth="1"/>
    <col min="8711" max="8711" width="14.140625" bestFit="1" customWidth="1"/>
    <col min="8712" max="8719" width="12.85546875" bestFit="1" customWidth="1"/>
    <col min="8720" max="8720" width="11.28515625" bestFit="1" customWidth="1"/>
    <col min="8721" max="8721" width="3.7109375" customWidth="1"/>
    <col min="8726" max="8726" width="0.140625" customWidth="1"/>
    <col min="8961" max="8961" width="1.85546875" customWidth="1"/>
    <col min="8962" max="8962" width="26.140625" customWidth="1"/>
    <col min="8963" max="8963" width="15" customWidth="1"/>
    <col min="8964" max="8964" width="13.42578125" bestFit="1" customWidth="1"/>
    <col min="8965" max="8965" width="12.85546875" bestFit="1" customWidth="1"/>
    <col min="8966" max="8966" width="13.42578125" customWidth="1"/>
    <col min="8967" max="8967" width="14.140625" bestFit="1" customWidth="1"/>
    <col min="8968" max="8975" width="12.85546875" bestFit="1" customWidth="1"/>
    <col min="8976" max="8976" width="11.28515625" bestFit="1" customWidth="1"/>
    <col min="8977" max="8977" width="3.7109375" customWidth="1"/>
    <col min="8982" max="8982" width="0.140625" customWidth="1"/>
    <col min="9217" max="9217" width="1.85546875" customWidth="1"/>
    <col min="9218" max="9218" width="26.140625" customWidth="1"/>
    <col min="9219" max="9219" width="15" customWidth="1"/>
    <col min="9220" max="9220" width="13.42578125" bestFit="1" customWidth="1"/>
    <col min="9221" max="9221" width="12.85546875" bestFit="1" customWidth="1"/>
    <col min="9222" max="9222" width="13.42578125" customWidth="1"/>
    <col min="9223" max="9223" width="14.140625" bestFit="1" customWidth="1"/>
    <col min="9224" max="9231" width="12.85546875" bestFit="1" customWidth="1"/>
    <col min="9232" max="9232" width="11.28515625" bestFit="1" customWidth="1"/>
    <col min="9233" max="9233" width="3.7109375" customWidth="1"/>
    <col min="9238" max="9238" width="0.140625" customWidth="1"/>
    <col min="9473" max="9473" width="1.85546875" customWidth="1"/>
    <col min="9474" max="9474" width="26.140625" customWidth="1"/>
    <col min="9475" max="9475" width="15" customWidth="1"/>
    <col min="9476" max="9476" width="13.42578125" bestFit="1" customWidth="1"/>
    <col min="9477" max="9477" width="12.85546875" bestFit="1" customWidth="1"/>
    <col min="9478" max="9478" width="13.42578125" customWidth="1"/>
    <col min="9479" max="9479" width="14.140625" bestFit="1" customWidth="1"/>
    <col min="9480" max="9487" width="12.85546875" bestFit="1" customWidth="1"/>
    <col min="9488" max="9488" width="11.28515625" bestFit="1" customWidth="1"/>
    <col min="9489" max="9489" width="3.7109375" customWidth="1"/>
    <col min="9494" max="9494" width="0.140625" customWidth="1"/>
    <col min="9729" max="9729" width="1.85546875" customWidth="1"/>
    <col min="9730" max="9730" width="26.140625" customWidth="1"/>
    <col min="9731" max="9731" width="15" customWidth="1"/>
    <col min="9732" max="9732" width="13.42578125" bestFit="1" customWidth="1"/>
    <col min="9733" max="9733" width="12.85546875" bestFit="1" customWidth="1"/>
    <col min="9734" max="9734" width="13.42578125" customWidth="1"/>
    <col min="9735" max="9735" width="14.140625" bestFit="1" customWidth="1"/>
    <col min="9736" max="9743" width="12.85546875" bestFit="1" customWidth="1"/>
    <col min="9744" max="9744" width="11.28515625" bestFit="1" customWidth="1"/>
    <col min="9745" max="9745" width="3.7109375" customWidth="1"/>
    <col min="9750" max="9750" width="0.140625" customWidth="1"/>
    <col min="9985" max="9985" width="1.85546875" customWidth="1"/>
    <col min="9986" max="9986" width="26.140625" customWidth="1"/>
    <col min="9987" max="9987" width="15" customWidth="1"/>
    <col min="9988" max="9988" width="13.42578125" bestFit="1" customWidth="1"/>
    <col min="9989" max="9989" width="12.85546875" bestFit="1" customWidth="1"/>
    <col min="9990" max="9990" width="13.42578125" customWidth="1"/>
    <col min="9991" max="9991" width="14.140625" bestFit="1" customWidth="1"/>
    <col min="9992" max="9999" width="12.85546875" bestFit="1" customWidth="1"/>
    <col min="10000" max="10000" width="11.28515625" bestFit="1" customWidth="1"/>
    <col min="10001" max="10001" width="3.7109375" customWidth="1"/>
    <col min="10006" max="10006" width="0.140625" customWidth="1"/>
    <col min="10241" max="10241" width="1.85546875" customWidth="1"/>
    <col min="10242" max="10242" width="26.140625" customWidth="1"/>
    <col min="10243" max="10243" width="15" customWidth="1"/>
    <col min="10244" max="10244" width="13.42578125" bestFit="1" customWidth="1"/>
    <col min="10245" max="10245" width="12.85546875" bestFit="1" customWidth="1"/>
    <col min="10246" max="10246" width="13.42578125" customWidth="1"/>
    <col min="10247" max="10247" width="14.140625" bestFit="1" customWidth="1"/>
    <col min="10248" max="10255" width="12.85546875" bestFit="1" customWidth="1"/>
    <col min="10256" max="10256" width="11.28515625" bestFit="1" customWidth="1"/>
    <col min="10257" max="10257" width="3.7109375" customWidth="1"/>
    <col min="10262" max="10262" width="0.140625" customWidth="1"/>
    <col min="10497" max="10497" width="1.85546875" customWidth="1"/>
    <col min="10498" max="10498" width="26.140625" customWidth="1"/>
    <col min="10499" max="10499" width="15" customWidth="1"/>
    <col min="10500" max="10500" width="13.42578125" bestFit="1" customWidth="1"/>
    <col min="10501" max="10501" width="12.85546875" bestFit="1" customWidth="1"/>
    <col min="10502" max="10502" width="13.42578125" customWidth="1"/>
    <col min="10503" max="10503" width="14.140625" bestFit="1" customWidth="1"/>
    <col min="10504" max="10511" width="12.85546875" bestFit="1" customWidth="1"/>
    <col min="10512" max="10512" width="11.28515625" bestFit="1" customWidth="1"/>
    <col min="10513" max="10513" width="3.7109375" customWidth="1"/>
    <col min="10518" max="10518" width="0.140625" customWidth="1"/>
    <col min="10753" max="10753" width="1.85546875" customWidth="1"/>
    <col min="10754" max="10754" width="26.140625" customWidth="1"/>
    <col min="10755" max="10755" width="15" customWidth="1"/>
    <col min="10756" max="10756" width="13.42578125" bestFit="1" customWidth="1"/>
    <col min="10757" max="10757" width="12.85546875" bestFit="1" customWidth="1"/>
    <col min="10758" max="10758" width="13.42578125" customWidth="1"/>
    <col min="10759" max="10759" width="14.140625" bestFit="1" customWidth="1"/>
    <col min="10760" max="10767" width="12.85546875" bestFit="1" customWidth="1"/>
    <col min="10768" max="10768" width="11.28515625" bestFit="1" customWidth="1"/>
    <col min="10769" max="10769" width="3.7109375" customWidth="1"/>
    <col min="10774" max="10774" width="0.140625" customWidth="1"/>
    <col min="11009" max="11009" width="1.85546875" customWidth="1"/>
    <col min="11010" max="11010" width="26.140625" customWidth="1"/>
    <col min="11011" max="11011" width="15" customWidth="1"/>
    <col min="11012" max="11012" width="13.42578125" bestFit="1" customWidth="1"/>
    <col min="11013" max="11013" width="12.85546875" bestFit="1" customWidth="1"/>
    <col min="11014" max="11014" width="13.42578125" customWidth="1"/>
    <col min="11015" max="11015" width="14.140625" bestFit="1" customWidth="1"/>
    <col min="11016" max="11023" width="12.85546875" bestFit="1" customWidth="1"/>
    <col min="11024" max="11024" width="11.28515625" bestFit="1" customWidth="1"/>
    <col min="11025" max="11025" width="3.7109375" customWidth="1"/>
    <col min="11030" max="11030" width="0.140625" customWidth="1"/>
    <col min="11265" max="11265" width="1.85546875" customWidth="1"/>
    <col min="11266" max="11266" width="26.140625" customWidth="1"/>
    <col min="11267" max="11267" width="15" customWidth="1"/>
    <col min="11268" max="11268" width="13.42578125" bestFit="1" customWidth="1"/>
    <col min="11269" max="11269" width="12.85546875" bestFit="1" customWidth="1"/>
    <col min="11270" max="11270" width="13.42578125" customWidth="1"/>
    <col min="11271" max="11271" width="14.140625" bestFit="1" customWidth="1"/>
    <col min="11272" max="11279" width="12.85546875" bestFit="1" customWidth="1"/>
    <col min="11280" max="11280" width="11.28515625" bestFit="1" customWidth="1"/>
    <col min="11281" max="11281" width="3.7109375" customWidth="1"/>
    <col min="11286" max="11286" width="0.140625" customWidth="1"/>
    <col min="11521" max="11521" width="1.85546875" customWidth="1"/>
    <col min="11522" max="11522" width="26.140625" customWidth="1"/>
    <col min="11523" max="11523" width="15" customWidth="1"/>
    <col min="11524" max="11524" width="13.42578125" bestFit="1" customWidth="1"/>
    <col min="11525" max="11525" width="12.85546875" bestFit="1" customWidth="1"/>
    <col min="11526" max="11526" width="13.42578125" customWidth="1"/>
    <col min="11527" max="11527" width="14.140625" bestFit="1" customWidth="1"/>
    <col min="11528" max="11535" width="12.85546875" bestFit="1" customWidth="1"/>
    <col min="11536" max="11536" width="11.28515625" bestFit="1" customWidth="1"/>
    <col min="11537" max="11537" width="3.7109375" customWidth="1"/>
    <col min="11542" max="11542" width="0.140625" customWidth="1"/>
    <col min="11777" max="11777" width="1.85546875" customWidth="1"/>
    <col min="11778" max="11778" width="26.140625" customWidth="1"/>
    <col min="11779" max="11779" width="15" customWidth="1"/>
    <col min="11780" max="11780" width="13.42578125" bestFit="1" customWidth="1"/>
    <col min="11781" max="11781" width="12.85546875" bestFit="1" customWidth="1"/>
    <col min="11782" max="11782" width="13.42578125" customWidth="1"/>
    <col min="11783" max="11783" width="14.140625" bestFit="1" customWidth="1"/>
    <col min="11784" max="11791" width="12.85546875" bestFit="1" customWidth="1"/>
    <col min="11792" max="11792" width="11.28515625" bestFit="1" customWidth="1"/>
    <col min="11793" max="11793" width="3.7109375" customWidth="1"/>
    <col min="11798" max="11798" width="0.140625" customWidth="1"/>
    <col min="12033" max="12033" width="1.85546875" customWidth="1"/>
    <col min="12034" max="12034" width="26.140625" customWidth="1"/>
    <col min="12035" max="12035" width="15" customWidth="1"/>
    <col min="12036" max="12036" width="13.42578125" bestFit="1" customWidth="1"/>
    <col min="12037" max="12037" width="12.85546875" bestFit="1" customWidth="1"/>
    <col min="12038" max="12038" width="13.42578125" customWidth="1"/>
    <col min="12039" max="12039" width="14.140625" bestFit="1" customWidth="1"/>
    <col min="12040" max="12047" width="12.85546875" bestFit="1" customWidth="1"/>
    <col min="12048" max="12048" width="11.28515625" bestFit="1" customWidth="1"/>
    <col min="12049" max="12049" width="3.7109375" customWidth="1"/>
    <col min="12054" max="12054" width="0.140625" customWidth="1"/>
    <col min="12289" max="12289" width="1.85546875" customWidth="1"/>
    <col min="12290" max="12290" width="26.140625" customWidth="1"/>
    <col min="12291" max="12291" width="15" customWidth="1"/>
    <col min="12292" max="12292" width="13.42578125" bestFit="1" customWidth="1"/>
    <col min="12293" max="12293" width="12.85546875" bestFit="1" customWidth="1"/>
    <col min="12294" max="12294" width="13.42578125" customWidth="1"/>
    <col min="12295" max="12295" width="14.140625" bestFit="1" customWidth="1"/>
    <col min="12296" max="12303" width="12.85546875" bestFit="1" customWidth="1"/>
    <col min="12304" max="12304" width="11.28515625" bestFit="1" customWidth="1"/>
    <col min="12305" max="12305" width="3.7109375" customWidth="1"/>
    <col min="12310" max="12310" width="0.140625" customWidth="1"/>
    <col min="12545" max="12545" width="1.85546875" customWidth="1"/>
    <col min="12546" max="12546" width="26.140625" customWidth="1"/>
    <col min="12547" max="12547" width="15" customWidth="1"/>
    <col min="12548" max="12548" width="13.42578125" bestFit="1" customWidth="1"/>
    <col min="12549" max="12549" width="12.85546875" bestFit="1" customWidth="1"/>
    <col min="12550" max="12550" width="13.42578125" customWidth="1"/>
    <col min="12551" max="12551" width="14.140625" bestFit="1" customWidth="1"/>
    <col min="12552" max="12559" width="12.85546875" bestFit="1" customWidth="1"/>
    <col min="12560" max="12560" width="11.28515625" bestFit="1" customWidth="1"/>
    <col min="12561" max="12561" width="3.7109375" customWidth="1"/>
    <col min="12566" max="12566" width="0.140625" customWidth="1"/>
    <col min="12801" max="12801" width="1.85546875" customWidth="1"/>
    <col min="12802" max="12802" width="26.140625" customWidth="1"/>
    <col min="12803" max="12803" width="15" customWidth="1"/>
    <col min="12804" max="12804" width="13.42578125" bestFit="1" customWidth="1"/>
    <col min="12805" max="12805" width="12.85546875" bestFit="1" customWidth="1"/>
    <col min="12806" max="12806" width="13.42578125" customWidth="1"/>
    <col min="12807" max="12807" width="14.140625" bestFit="1" customWidth="1"/>
    <col min="12808" max="12815" width="12.85546875" bestFit="1" customWidth="1"/>
    <col min="12816" max="12816" width="11.28515625" bestFit="1" customWidth="1"/>
    <col min="12817" max="12817" width="3.7109375" customWidth="1"/>
    <col min="12822" max="12822" width="0.140625" customWidth="1"/>
    <col min="13057" max="13057" width="1.85546875" customWidth="1"/>
    <col min="13058" max="13058" width="26.140625" customWidth="1"/>
    <col min="13059" max="13059" width="15" customWidth="1"/>
    <col min="13060" max="13060" width="13.42578125" bestFit="1" customWidth="1"/>
    <col min="13061" max="13061" width="12.85546875" bestFit="1" customWidth="1"/>
    <col min="13062" max="13062" width="13.42578125" customWidth="1"/>
    <col min="13063" max="13063" width="14.140625" bestFit="1" customWidth="1"/>
    <col min="13064" max="13071" width="12.85546875" bestFit="1" customWidth="1"/>
    <col min="13072" max="13072" width="11.28515625" bestFit="1" customWidth="1"/>
    <col min="13073" max="13073" width="3.7109375" customWidth="1"/>
    <col min="13078" max="13078" width="0.140625" customWidth="1"/>
    <col min="13313" max="13313" width="1.85546875" customWidth="1"/>
    <col min="13314" max="13314" width="26.140625" customWidth="1"/>
    <col min="13315" max="13315" width="15" customWidth="1"/>
    <col min="13316" max="13316" width="13.42578125" bestFit="1" customWidth="1"/>
    <col min="13317" max="13317" width="12.85546875" bestFit="1" customWidth="1"/>
    <col min="13318" max="13318" width="13.42578125" customWidth="1"/>
    <col min="13319" max="13319" width="14.140625" bestFit="1" customWidth="1"/>
    <col min="13320" max="13327" width="12.85546875" bestFit="1" customWidth="1"/>
    <col min="13328" max="13328" width="11.28515625" bestFit="1" customWidth="1"/>
    <col min="13329" max="13329" width="3.7109375" customWidth="1"/>
    <col min="13334" max="13334" width="0.140625" customWidth="1"/>
    <col min="13569" max="13569" width="1.85546875" customWidth="1"/>
    <col min="13570" max="13570" width="26.140625" customWidth="1"/>
    <col min="13571" max="13571" width="15" customWidth="1"/>
    <col min="13572" max="13572" width="13.42578125" bestFit="1" customWidth="1"/>
    <col min="13573" max="13573" width="12.85546875" bestFit="1" customWidth="1"/>
    <col min="13574" max="13574" width="13.42578125" customWidth="1"/>
    <col min="13575" max="13575" width="14.140625" bestFit="1" customWidth="1"/>
    <col min="13576" max="13583" width="12.85546875" bestFit="1" customWidth="1"/>
    <col min="13584" max="13584" width="11.28515625" bestFit="1" customWidth="1"/>
    <col min="13585" max="13585" width="3.7109375" customWidth="1"/>
    <col min="13590" max="13590" width="0.140625" customWidth="1"/>
    <col min="13825" max="13825" width="1.85546875" customWidth="1"/>
    <col min="13826" max="13826" width="26.140625" customWidth="1"/>
    <col min="13827" max="13827" width="15" customWidth="1"/>
    <col min="13828" max="13828" width="13.42578125" bestFit="1" customWidth="1"/>
    <col min="13829" max="13829" width="12.85546875" bestFit="1" customWidth="1"/>
    <col min="13830" max="13830" width="13.42578125" customWidth="1"/>
    <col min="13831" max="13831" width="14.140625" bestFit="1" customWidth="1"/>
    <col min="13832" max="13839" width="12.85546875" bestFit="1" customWidth="1"/>
    <col min="13840" max="13840" width="11.28515625" bestFit="1" customWidth="1"/>
    <col min="13841" max="13841" width="3.7109375" customWidth="1"/>
    <col min="13846" max="13846" width="0.140625" customWidth="1"/>
    <col min="14081" max="14081" width="1.85546875" customWidth="1"/>
    <col min="14082" max="14082" width="26.140625" customWidth="1"/>
    <col min="14083" max="14083" width="15" customWidth="1"/>
    <col min="14084" max="14084" width="13.42578125" bestFit="1" customWidth="1"/>
    <col min="14085" max="14085" width="12.85546875" bestFit="1" customWidth="1"/>
    <col min="14086" max="14086" width="13.42578125" customWidth="1"/>
    <col min="14087" max="14087" width="14.140625" bestFit="1" customWidth="1"/>
    <col min="14088" max="14095" width="12.85546875" bestFit="1" customWidth="1"/>
    <col min="14096" max="14096" width="11.28515625" bestFit="1" customWidth="1"/>
    <col min="14097" max="14097" width="3.7109375" customWidth="1"/>
    <col min="14102" max="14102" width="0.140625" customWidth="1"/>
    <col min="14337" max="14337" width="1.85546875" customWidth="1"/>
    <col min="14338" max="14338" width="26.140625" customWidth="1"/>
    <col min="14339" max="14339" width="15" customWidth="1"/>
    <col min="14340" max="14340" width="13.42578125" bestFit="1" customWidth="1"/>
    <col min="14341" max="14341" width="12.85546875" bestFit="1" customWidth="1"/>
    <col min="14342" max="14342" width="13.42578125" customWidth="1"/>
    <col min="14343" max="14343" width="14.140625" bestFit="1" customWidth="1"/>
    <col min="14344" max="14351" width="12.85546875" bestFit="1" customWidth="1"/>
    <col min="14352" max="14352" width="11.28515625" bestFit="1" customWidth="1"/>
    <col min="14353" max="14353" width="3.7109375" customWidth="1"/>
    <col min="14358" max="14358" width="0.140625" customWidth="1"/>
    <col min="14593" max="14593" width="1.85546875" customWidth="1"/>
    <col min="14594" max="14594" width="26.140625" customWidth="1"/>
    <col min="14595" max="14595" width="15" customWidth="1"/>
    <col min="14596" max="14596" width="13.42578125" bestFit="1" customWidth="1"/>
    <col min="14597" max="14597" width="12.85546875" bestFit="1" customWidth="1"/>
    <col min="14598" max="14598" width="13.42578125" customWidth="1"/>
    <col min="14599" max="14599" width="14.140625" bestFit="1" customWidth="1"/>
    <col min="14600" max="14607" width="12.85546875" bestFit="1" customWidth="1"/>
    <col min="14608" max="14608" width="11.28515625" bestFit="1" customWidth="1"/>
    <col min="14609" max="14609" width="3.7109375" customWidth="1"/>
    <col min="14614" max="14614" width="0.140625" customWidth="1"/>
    <col min="14849" max="14849" width="1.85546875" customWidth="1"/>
    <col min="14850" max="14850" width="26.140625" customWidth="1"/>
    <col min="14851" max="14851" width="15" customWidth="1"/>
    <col min="14852" max="14852" width="13.42578125" bestFit="1" customWidth="1"/>
    <col min="14853" max="14853" width="12.85546875" bestFit="1" customWidth="1"/>
    <col min="14854" max="14854" width="13.42578125" customWidth="1"/>
    <col min="14855" max="14855" width="14.140625" bestFit="1" customWidth="1"/>
    <col min="14856" max="14863" width="12.85546875" bestFit="1" customWidth="1"/>
    <col min="14864" max="14864" width="11.28515625" bestFit="1" customWidth="1"/>
    <col min="14865" max="14865" width="3.7109375" customWidth="1"/>
    <col min="14870" max="14870" width="0.140625" customWidth="1"/>
    <col min="15105" max="15105" width="1.85546875" customWidth="1"/>
    <col min="15106" max="15106" width="26.140625" customWidth="1"/>
    <col min="15107" max="15107" width="15" customWidth="1"/>
    <col min="15108" max="15108" width="13.42578125" bestFit="1" customWidth="1"/>
    <col min="15109" max="15109" width="12.85546875" bestFit="1" customWidth="1"/>
    <col min="15110" max="15110" width="13.42578125" customWidth="1"/>
    <col min="15111" max="15111" width="14.140625" bestFit="1" customWidth="1"/>
    <col min="15112" max="15119" width="12.85546875" bestFit="1" customWidth="1"/>
    <col min="15120" max="15120" width="11.28515625" bestFit="1" customWidth="1"/>
    <col min="15121" max="15121" width="3.7109375" customWidth="1"/>
    <col min="15126" max="15126" width="0.140625" customWidth="1"/>
    <col min="15361" max="15361" width="1.85546875" customWidth="1"/>
    <col min="15362" max="15362" width="26.140625" customWidth="1"/>
    <col min="15363" max="15363" width="15" customWidth="1"/>
    <col min="15364" max="15364" width="13.42578125" bestFit="1" customWidth="1"/>
    <col min="15365" max="15365" width="12.85546875" bestFit="1" customWidth="1"/>
    <col min="15366" max="15366" width="13.42578125" customWidth="1"/>
    <col min="15367" max="15367" width="14.140625" bestFit="1" customWidth="1"/>
    <col min="15368" max="15375" width="12.85546875" bestFit="1" customWidth="1"/>
    <col min="15376" max="15376" width="11.28515625" bestFit="1" customWidth="1"/>
    <col min="15377" max="15377" width="3.7109375" customWidth="1"/>
    <col min="15382" max="15382" width="0.140625" customWidth="1"/>
    <col min="15617" max="15617" width="1.85546875" customWidth="1"/>
    <col min="15618" max="15618" width="26.140625" customWidth="1"/>
    <col min="15619" max="15619" width="15" customWidth="1"/>
    <col min="15620" max="15620" width="13.42578125" bestFit="1" customWidth="1"/>
    <col min="15621" max="15621" width="12.85546875" bestFit="1" customWidth="1"/>
    <col min="15622" max="15622" width="13.42578125" customWidth="1"/>
    <col min="15623" max="15623" width="14.140625" bestFit="1" customWidth="1"/>
    <col min="15624" max="15631" width="12.85546875" bestFit="1" customWidth="1"/>
    <col min="15632" max="15632" width="11.28515625" bestFit="1" customWidth="1"/>
    <col min="15633" max="15633" width="3.7109375" customWidth="1"/>
    <col min="15638" max="15638" width="0.140625" customWidth="1"/>
    <col min="15873" max="15873" width="1.85546875" customWidth="1"/>
    <col min="15874" max="15874" width="26.140625" customWidth="1"/>
    <col min="15875" max="15875" width="15" customWidth="1"/>
    <col min="15876" max="15876" width="13.42578125" bestFit="1" customWidth="1"/>
    <col min="15877" max="15877" width="12.85546875" bestFit="1" customWidth="1"/>
    <col min="15878" max="15878" width="13.42578125" customWidth="1"/>
    <col min="15879" max="15879" width="14.140625" bestFit="1" customWidth="1"/>
    <col min="15880" max="15887" width="12.85546875" bestFit="1" customWidth="1"/>
    <col min="15888" max="15888" width="11.28515625" bestFit="1" customWidth="1"/>
    <col min="15889" max="15889" width="3.7109375" customWidth="1"/>
    <col min="15894" max="15894" width="0.140625" customWidth="1"/>
    <col min="16129" max="16129" width="1.85546875" customWidth="1"/>
    <col min="16130" max="16130" width="26.140625" customWidth="1"/>
    <col min="16131" max="16131" width="15" customWidth="1"/>
    <col min="16132" max="16132" width="13.42578125" bestFit="1" customWidth="1"/>
    <col min="16133" max="16133" width="12.85546875" bestFit="1" customWidth="1"/>
    <col min="16134" max="16134" width="13.42578125" customWidth="1"/>
    <col min="16135" max="16135" width="14.140625" bestFit="1" customWidth="1"/>
    <col min="16136" max="16143" width="12.85546875" bestFit="1" customWidth="1"/>
    <col min="16144" max="16144" width="11.28515625" bestFit="1" customWidth="1"/>
    <col min="16145" max="16145" width="3.7109375" customWidth="1"/>
    <col min="16150" max="16150" width="0.140625" customWidth="1"/>
  </cols>
  <sheetData>
    <row r="1" spans="1:31" s="3" customFormat="1" ht="26.2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31" s="4" customFormat="1" ht="27" thickBot="1" x14ac:dyDescent="0.45">
      <c r="B2" s="5" t="s">
        <v>186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31" s="11" customFormat="1" ht="15.75" thickBot="1" x14ac:dyDescent="0.3">
      <c r="A3" s="8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10" t="s">
        <v>13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16" customFormat="1" ht="15.75" thickBot="1" x14ac:dyDescent="0.3">
      <c r="A4" s="12"/>
      <c r="B4" s="13" t="s">
        <v>14</v>
      </c>
      <c r="C4" s="14">
        <f>C11+C12</f>
        <v>0</v>
      </c>
      <c r="D4" s="14">
        <f t="shared" ref="D4:O4" si="0">D11+D12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5">
        <f t="shared" ref="P4:P12" si="1">O4/12</f>
        <v>0</v>
      </c>
      <c r="Q4" s="4"/>
      <c r="R4" s="4"/>
      <c r="S4" s="4"/>
      <c r="T4" s="4"/>
      <c r="U4" s="4"/>
      <c r="V4"/>
      <c r="W4"/>
      <c r="X4"/>
      <c r="Y4"/>
      <c r="Z4"/>
      <c r="AA4"/>
      <c r="AB4"/>
      <c r="AC4"/>
      <c r="AD4"/>
      <c r="AE4"/>
    </row>
    <row r="5" spans="1:31" outlineLevel="1" x14ac:dyDescent="0.25">
      <c r="A5" s="17"/>
      <c r="B5" s="18" t="s">
        <v>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>
        <f t="shared" ref="O5:O11" si="2">SUM(C5:N5)</f>
        <v>0</v>
      </c>
      <c r="P5" s="15">
        <f t="shared" si="1"/>
        <v>0</v>
      </c>
    </row>
    <row r="6" spans="1:31" outlineLevel="1" x14ac:dyDescent="0.25">
      <c r="A6" s="17"/>
      <c r="B6" s="18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>
        <f t="shared" si="2"/>
        <v>0</v>
      </c>
      <c r="P6" s="15">
        <f t="shared" si="1"/>
        <v>0</v>
      </c>
    </row>
    <row r="7" spans="1:31" outlineLevel="1" x14ac:dyDescent="0.25">
      <c r="A7" s="17"/>
      <c r="B7" s="18" t="s">
        <v>17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>
        <f t="shared" si="2"/>
        <v>0</v>
      </c>
      <c r="P7" s="15">
        <f t="shared" si="1"/>
        <v>0</v>
      </c>
    </row>
    <row r="8" spans="1:31" outlineLevel="1" x14ac:dyDescent="0.25">
      <c r="A8" s="17"/>
      <c r="B8" s="18" t="s">
        <v>18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>
        <f t="shared" si="2"/>
        <v>0</v>
      </c>
      <c r="P8" s="15">
        <f t="shared" si="1"/>
        <v>0</v>
      </c>
    </row>
    <row r="9" spans="1:31" outlineLevel="1" x14ac:dyDescent="0.25">
      <c r="A9" s="17"/>
      <c r="B9" s="21" t="s">
        <v>19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f t="shared" si="2"/>
        <v>0</v>
      </c>
      <c r="P9" s="15">
        <f t="shared" si="1"/>
        <v>0</v>
      </c>
    </row>
    <row r="10" spans="1:31" outlineLevel="1" x14ac:dyDescent="0.25">
      <c r="A10" s="17"/>
      <c r="B10" s="21" t="s">
        <v>20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>
        <f t="shared" si="2"/>
        <v>0</v>
      </c>
      <c r="P10" s="15">
        <f t="shared" si="1"/>
        <v>0</v>
      </c>
    </row>
    <row r="11" spans="1:31" outlineLevel="1" x14ac:dyDescent="0.25">
      <c r="A11" s="17"/>
      <c r="B11" s="22" t="s">
        <v>21</v>
      </c>
      <c r="C11" s="23">
        <f>SUM(C5:C10)</f>
        <v>0</v>
      </c>
      <c r="D11" s="23">
        <f t="shared" ref="D11:N11" si="3">SUM(D5:D10)</f>
        <v>0</v>
      </c>
      <c r="E11" s="23">
        <f t="shared" si="3"/>
        <v>0</v>
      </c>
      <c r="F11" s="23">
        <f t="shared" si="3"/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0">
        <f t="shared" si="2"/>
        <v>0</v>
      </c>
      <c r="P11" s="15">
        <f t="shared" si="1"/>
        <v>0</v>
      </c>
    </row>
    <row r="12" spans="1:31" ht="15.75" outlineLevel="1" thickBot="1" x14ac:dyDescent="0.3">
      <c r="A12" s="24"/>
      <c r="B12" s="25" t="s">
        <v>22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>
        <f>N12</f>
        <v>0</v>
      </c>
      <c r="P12" s="15">
        <f t="shared" si="1"/>
        <v>0</v>
      </c>
    </row>
    <row r="13" spans="1:31" s="4" customFormat="1" ht="15.75" thickBot="1" x14ac:dyDescent="0.3">
      <c r="C13" s="28"/>
      <c r="D13" s="28"/>
      <c r="E13" s="28"/>
      <c r="F13" s="28"/>
      <c r="G13" s="28"/>
      <c r="H13" s="28"/>
      <c r="I13" s="29"/>
      <c r="J13" s="28"/>
      <c r="K13" s="28"/>
      <c r="L13" s="29"/>
      <c r="M13" s="29"/>
      <c r="N13" s="29"/>
      <c r="O13" s="28"/>
      <c r="P13" s="15"/>
    </row>
    <row r="14" spans="1:31" ht="15.75" thickBot="1" x14ac:dyDescent="0.3">
      <c r="A14" s="30"/>
      <c r="B14" s="31" t="s">
        <v>23</v>
      </c>
      <c r="C14" s="32">
        <f t="shared" ref="C14:P14" si="4">C15+C30+C37+C45+C54+C62+C75+C89+C105+C110+C118+C123</f>
        <v>0</v>
      </c>
      <c r="D14" s="32">
        <f t="shared" si="4"/>
        <v>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32">
        <f t="shared" si="4"/>
        <v>0</v>
      </c>
      <c r="P14" s="32">
        <f t="shared" si="4"/>
        <v>0</v>
      </c>
    </row>
    <row r="15" spans="1:31" s="16" customFormat="1" x14ac:dyDescent="0.25">
      <c r="A15" s="30"/>
      <c r="B15" s="33" t="s">
        <v>24</v>
      </c>
      <c r="C15" s="34">
        <f>SUM(C16:C28)</f>
        <v>0</v>
      </c>
      <c r="D15" s="34">
        <f t="shared" ref="D15:P15" si="5">SUM(D16:D28)</f>
        <v>0</v>
      </c>
      <c r="E15" s="34">
        <f t="shared" si="5"/>
        <v>0</v>
      </c>
      <c r="F15" s="34">
        <f t="shared" si="5"/>
        <v>0</v>
      </c>
      <c r="G15" s="34">
        <f t="shared" si="5"/>
        <v>0</v>
      </c>
      <c r="H15" s="34">
        <f t="shared" si="5"/>
        <v>0</v>
      </c>
      <c r="I15" s="34">
        <f t="shared" si="5"/>
        <v>0</v>
      </c>
      <c r="J15" s="34">
        <f t="shared" si="5"/>
        <v>0</v>
      </c>
      <c r="K15" s="34">
        <f t="shared" si="5"/>
        <v>0</v>
      </c>
      <c r="L15" s="34">
        <f t="shared" si="5"/>
        <v>0</v>
      </c>
      <c r="M15" s="34">
        <f t="shared" si="5"/>
        <v>0</v>
      </c>
      <c r="N15" s="34">
        <f t="shared" si="5"/>
        <v>0</v>
      </c>
      <c r="O15" s="35">
        <f t="shared" si="5"/>
        <v>0</v>
      </c>
      <c r="P15" s="35">
        <f t="shared" si="5"/>
        <v>0</v>
      </c>
      <c r="Q15" s="4"/>
      <c r="R15" s="4"/>
      <c r="S15" s="4"/>
      <c r="T15" s="4"/>
      <c r="U15" s="4"/>
      <c r="V15"/>
      <c r="W15"/>
      <c r="X15"/>
      <c r="Y15"/>
      <c r="Z15"/>
      <c r="AA15"/>
      <c r="AB15"/>
      <c r="AC15"/>
      <c r="AD15"/>
      <c r="AE15"/>
    </row>
    <row r="16" spans="1:31" outlineLevel="1" x14ac:dyDescent="0.25">
      <c r="A16" s="17"/>
      <c r="B16" s="36" t="s">
        <v>25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37">
        <f>SUM(C16:N16)</f>
        <v>0</v>
      </c>
      <c r="P16" s="38"/>
    </row>
    <row r="17" spans="1:31" outlineLevel="1" x14ac:dyDescent="0.25">
      <c r="A17" s="17"/>
      <c r="B17" s="36" t="s">
        <v>26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37">
        <f>SUM(C17:N17)</f>
        <v>0</v>
      </c>
      <c r="P17" s="38"/>
    </row>
    <row r="18" spans="1:31" outlineLevel="1" x14ac:dyDescent="0.25">
      <c r="A18" s="17"/>
      <c r="B18" s="18" t="s">
        <v>27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37">
        <f t="shared" ref="O18:O28" si="6">SUM(C18:N18)</f>
        <v>0</v>
      </c>
      <c r="P18" s="38"/>
    </row>
    <row r="19" spans="1:31" outlineLevel="1" x14ac:dyDescent="0.25">
      <c r="A19" s="17"/>
      <c r="B19" s="18" t="s">
        <v>28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37">
        <f t="shared" si="6"/>
        <v>0</v>
      </c>
      <c r="P19" s="38"/>
    </row>
    <row r="20" spans="1:31" outlineLevel="1" x14ac:dyDescent="0.25">
      <c r="A20" s="17"/>
      <c r="B20" s="18" t="s">
        <v>29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7">
        <f t="shared" si="6"/>
        <v>0</v>
      </c>
      <c r="P20" s="38"/>
    </row>
    <row r="21" spans="1:31" outlineLevel="1" x14ac:dyDescent="0.25">
      <c r="A21" s="17"/>
      <c r="B21" s="18" t="s">
        <v>30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7">
        <f t="shared" si="6"/>
        <v>0</v>
      </c>
      <c r="P21" s="38"/>
    </row>
    <row r="22" spans="1:31" outlineLevel="1" x14ac:dyDescent="0.25">
      <c r="A22" s="17"/>
      <c r="B22" s="18" t="s">
        <v>31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7">
        <f t="shared" si="6"/>
        <v>0</v>
      </c>
      <c r="P22" s="38"/>
    </row>
    <row r="23" spans="1:31" outlineLevel="1" x14ac:dyDescent="0.25">
      <c r="A23" s="17"/>
      <c r="B23" s="18" t="s">
        <v>32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7">
        <f t="shared" si="6"/>
        <v>0</v>
      </c>
      <c r="P23" s="38"/>
    </row>
    <row r="24" spans="1:31" outlineLevel="1" x14ac:dyDescent="0.25">
      <c r="A24" s="17"/>
      <c r="B24" s="18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37">
        <f t="shared" si="6"/>
        <v>0</v>
      </c>
      <c r="P24" s="38"/>
    </row>
    <row r="25" spans="1:31" outlineLevel="1" x14ac:dyDescent="0.25">
      <c r="A25" s="17"/>
      <c r="B25" s="18" t="s">
        <v>34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37">
        <f t="shared" si="6"/>
        <v>0</v>
      </c>
      <c r="P25" s="38"/>
    </row>
    <row r="26" spans="1:31" outlineLevel="1" x14ac:dyDescent="0.25">
      <c r="A26" s="17"/>
      <c r="B26" s="18" t="s">
        <v>35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37">
        <f t="shared" si="6"/>
        <v>0</v>
      </c>
      <c r="P26" s="38"/>
    </row>
    <row r="27" spans="1:31" outlineLevel="1" x14ac:dyDescent="0.25">
      <c r="A27" s="17"/>
      <c r="B27" s="36" t="s">
        <v>36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7">
        <f t="shared" si="6"/>
        <v>0</v>
      </c>
      <c r="P27" s="38"/>
    </row>
    <row r="28" spans="1:31" ht="15.75" outlineLevel="1" thickBot="1" x14ac:dyDescent="0.3">
      <c r="A28" s="24"/>
      <c r="B28" s="39" t="s">
        <v>20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f t="shared" si="6"/>
        <v>0</v>
      </c>
      <c r="P28" s="38"/>
    </row>
    <row r="29" spans="1:31" s="4" customFormat="1" ht="15.75" thickBot="1" x14ac:dyDescent="0.3"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9"/>
      <c r="N29" s="29"/>
      <c r="O29" s="28"/>
      <c r="P29" s="38"/>
    </row>
    <row r="30" spans="1:31" s="16" customFormat="1" x14ac:dyDescent="0.25">
      <c r="A30" s="30"/>
      <c r="B30" s="33" t="s">
        <v>37</v>
      </c>
      <c r="C30" s="34">
        <f t="shared" ref="C30:P30" si="7">SUM(C31:C35)</f>
        <v>0</v>
      </c>
      <c r="D30" s="34">
        <f t="shared" si="7"/>
        <v>0</v>
      </c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34">
        <f t="shared" si="7"/>
        <v>0</v>
      </c>
      <c r="M30" s="34">
        <f t="shared" si="7"/>
        <v>0</v>
      </c>
      <c r="N30" s="34">
        <f t="shared" si="7"/>
        <v>0</v>
      </c>
      <c r="O30" s="35">
        <f t="shared" si="7"/>
        <v>0</v>
      </c>
      <c r="P30" s="35">
        <f t="shared" si="7"/>
        <v>0</v>
      </c>
      <c r="Q30" s="4"/>
      <c r="R30" s="4"/>
      <c r="S30" s="4"/>
      <c r="T30" s="4"/>
      <c r="U30" s="4"/>
      <c r="V30"/>
      <c r="W30"/>
      <c r="X30"/>
      <c r="Y30"/>
      <c r="Z30"/>
      <c r="AA30"/>
      <c r="AB30"/>
      <c r="AC30"/>
      <c r="AD30"/>
      <c r="AE30"/>
    </row>
    <row r="31" spans="1:31" outlineLevel="1" x14ac:dyDescent="0.25">
      <c r="A31" s="17"/>
      <c r="B31" s="18" t="s">
        <v>38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7">
        <f>SUM(C31:N31)</f>
        <v>0</v>
      </c>
      <c r="P31" s="38">
        <f>O31/12</f>
        <v>0</v>
      </c>
    </row>
    <row r="32" spans="1:31" outlineLevel="1" x14ac:dyDescent="0.25">
      <c r="A32" s="17"/>
      <c r="B32" s="18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7">
        <f>SUM(C32:N32)</f>
        <v>0</v>
      </c>
      <c r="P32" s="38">
        <f>O32/12</f>
        <v>0</v>
      </c>
    </row>
    <row r="33" spans="1:31" outlineLevel="1" x14ac:dyDescent="0.25">
      <c r="A33" s="17"/>
      <c r="B33" s="18" t="s">
        <v>40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7">
        <f>SUM(C33:N33)</f>
        <v>0</v>
      </c>
      <c r="P33" s="38">
        <f>O33/12</f>
        <v>0</v>
      </c>
    </row>
    <row r="34" spans="1:31" outlineLevel="1" x14ac:dyDescent="0.25">
      <c r="A34" s="17"/>
      <c r="B34" s="18" t="s">
        <v>41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7">
        <f>SUM(C34:N34)</f>
        <v>0</v>
      </c>
      <c r="P34" s="38"/>
    </row>
    <row r="35" spans="1:31" ht="15.75" outlineLevel="1" thickBot="1" x14ac:dyDescent="0.3">
      <c r="A35" s="24"/>
      <c r="B35" s="42" t="s">
        <v>20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>
        <f>SUM(C35:N35)</f>
        <v>0</v>
      </c>
      <c r="P35" s="38"/>
    </row>
    <row r="36" spans="1:31" s="4" customFormat="1" ht="15.75" thickBot="1" x14ac:dyDescent="0.3">
      <c r="C36" s="28"/>
      <c r="D36" s="28"/>
      <c r="E36" s="28"/>
      <c r="F36" s="29"/>
      <c r="G36" s="28"/>
      <c r="H36" s="28"/>
      <c r="I36" s="28"/>
      <c r="J36" s="28"/>
      <c r="K36" s="29"/>
      <c r="L36" s="28"/>
      <c r="M36" s="29"/>
      <c r="N36" s="28"/>
      <c r="O36" s="28"/>
      <c r="P36" s="38"/>
    </row>
    <row r="37" spans="1:31" s="16" customFormat="1" x14ac:dyDescent="0.25">
      <c r="A37" s="43"/>
      <c r="B37" s="33" t="s">
        <v>42</v>
      </c>
      <c r="C37" s="34">
        <f t="shared" ref="C37:P37" si="8">SUM(C38:C43)</f>
        <v>0</v>
      </c>
      <c r="D37" s="34">
        <f t="shared" si="8"/>
        <v>0</v>
      </c>
      <c r="E37" s="34">
        <f t="shared" si="8"/>
        <v>0</v>
      </c>
      <c r="F37" s="34">
        <f t="shared" si="8"/>
        <v>0</v>
      </c>
      <c r="G37" s="34">
        <f t="shared" si="8"/>
        <v>0</v>
      </c>
      <c r="H37" s="34">
        <f t="shared" si="8"/>
        <v>0</v>
      </c>
      <c r="I37" s="34">
        <f t="shared" si="8"/>
        <v>0</v>
      </c>
      <c r="J37" s="34">
        <f t="shared" si="8"/>
        <v>0</v>
      </c>
      <c r="K37" s="34">
        <f t="shared" si="8"/>
        <v>0</v>
      </c>
      <c r="L37" s="34">
        <f t="shared" si="8"/>
        <v>0</v>
      </c>
      <c r="M37" s="34">
        <f t="shared" si="8"/>
        <v>0</v>
      </c>
      <c r="N37" s="34">
        <f t="shared" si="8"/>
        <v>0</v>
      </c>
      <c r="O37" s="35">
        <f t="shared" si="8"/>
        <v>0</v>
      </c>
      <c r="P37" s="35">
        <f t="shared" si="8"/>
        <v>0</v>
      </c>
      <c r="Q37" s="4"/>
      <c r="R37" s="4"/>
      <c r="S37" s="4"/>
      <c r="T37" s="4"/>
      <c r="U37" s="4"/>
      <c r="V37"/>
      <c r="W37"/>
      <c r="X37"/>
      <c r="Y37"/>
      <c r="Z37"/>
      <c r="AA37"/>
      <c r="AB37"/>
      <c r="AC37"/>
      <c r="AD37"/>
      <c r="AE37"/>
    </row>
    <row r="38" spans="1:31" outlineLevel="1" x14ac:dyDescent="0.25">
      <c r="A38" s="17"/>
      <c r="B38" s="18" t="s">
        <v>43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37">
        <f t="shared" ref="O38:O43" si="9">SUM(C38:N38)</f>
        <v>0</v>
      </c>
      <c r="P38" s="38">
        <f>O38/12</f>
        <v>0</v>
      </c>
    </row>
    <row r="39" spans="1:31" outlineLevel="1" x14ac:dyDescent="0.25">
      <c r="A39" s="17"/>
      <c r="B39" s="18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37">
        <f t="shared" si="9"/>
        <v>0</v>
      </c>
      <c r="P39" s="38">
        <f>O39/12</f>
        <v>0</v>
      </c>
    </row>
    <row r="40" spans="1:31" outlineLevel="1" x14ac:dyDescent="0.25">
      <c r="A40" s="17"/>
      <c r="B40" s="18" t="s">
        <v>45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37">
        <f t="shared" si="9"/>
        <v>0</v>
      </c>
      <c r="P40" s="38">
        <f>O40/12</f>
        <v>0</v>
      </c>
    </row>
    <row r="41" spans="1:31" outlineLevel="1" x14ac:dyDescent="0.25">
      <c r="A41" s="17"/>
      <c r="B41" s="18" t="s">
        <v>26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37">
        <f t="shared" si="9"/>
        <v>0</v>
      </c>
      <c r="P41" s="38"/>
    </row>
    <row r="42" spans="1:31" outlineLevel="1" x14ac:dyDescent="0.25">
      <c r="A42" s="17"/>
      <c r="B42" s="18" t="s">
        <v>46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37">
        <f t="shared" si="9"/>
        <v>0</v>
      </c>
      <c r="P42" s="38">
        <f>O42/12</f>
        <v>0</v>
      </c>
    </row>
    <row r="43" spans="1:31" ht="15.75" outlineLevel="1" thickBot="1" x14ac:dyDescent="0.3">
      <c r="A43" s="24"/>
      <c r="B43" s="42" t="s">
        <v>47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>
        <f t="shared" si="9"/>
        <v>0</v>
      </c>
      <c r="P43" s="38">
        <f>O43/12</f>
        <v>0</v>
      </c>
    </row>
    <row r="44" spans="1:31" s="4" customFormat="1" ht="15.75" thickBot="1" x14ac:dyDescent="0.3">
      <c r="C44" s="28"/>
      <c r="D44" s="28"/>
      <c r="E44" s="2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8"/>
    </row>
    <row r="45" spans="1:31" s="16" customFormat="1" x14ac:dyDescent="0.25">
      <c r="A45" s="44"/>
      <c r="B45" s="33" t="s">
        <v>48</v>
      </c>
      <c r="C45" s="34">
        <f t="shared" ref="C45:P45" si="10">SUM(C46:C51)</f>
        <v>0</v>
      </c>
      <c r="D45" s="34">
        <f t="shared" si="10"/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5">
        <f t="shared" si="10"/>
        <v>0</v>
      </c>
      <c r="P45" s="35">
        <f t="shared" si="10"/>
        <v>0</v>
      </c>
      <c r="Q45" s="4"/>
      <c r="R45" s="4"/>
      <c r="S45" s="4"/>
      <c r="T45" s="4"/>
      <c r="U45" s="4"/>
      <c r="V45"/>
      <c r="W45"/>
      <c r="X45"/>
      <c r="Y45"/>
      <c r="Z45"/>
      <c r="AA45"/>
      <c r="AB45"/>
      <c r="AC45"/>
      <c r="AD45"/>
      <c r="AE45"/>
    </row>
    <row r="46" spans="1:31" outlineLevel="1" x14ac:dyDescent="0.25">
      <c r="A46" s="17"/>
      <c r="B46" s="18" t="s">
        <v>49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7">
        <f t="shared" ref="O46:O51" si="11">SUM(C46:N46)</f>
        <v>0</v>
      </c>
      <c r="P46" s="38"/>
    </row>
    <row r="47" spans="1:31" outlineLevel="1" x14ac:dyDescent="0.25">
      <c r="A47" s="17"/>
      <c r="B47" s="18" t="s">
        <v>50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37">
        <f t="shared" si="11"/>
        <v>0</v>
      </c>
      <c r="P47" s="38"/>
    </row>
    <row r="48" spans="1:31" outlineLevel="1" x14ac:dyDescent="0.25">
      <c r="A48" s="17"/>
      <c r="B48" s="18" t="s">
        <v>51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7">
        <f t="shared" si="11"/>
        <v>0</v>
      </c>
      <c r="P48" s="38"/>
    </row>
    <row r="49" spans="1:31" outlineLevel="1" x14ac:dyDescent="0.25">
      <c r="A49" s="17"/>
      <c r="B49" s="18" t="s">
        <v>52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37">
        <f t="shared" si="11"/>
        <v>0</v>
      </c>
      <c r="P49" s="38"/>
    </row>
    <row r="50" spans="1:31" outlineLevel="1" x14ac:dyDescent="0.25">
      <c r="A50" s="17"/>
      <c r="B50" s="18" t="s">
        <v>53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37">
        <f t="shared" si="11"/>
        <v>0</v>
      </c>
      <c r="P50" s="38"/>
    </row>
    <row r="51" spans="1:31" ht="15.75" outlineLevel="1" thickBot="1" x14ac:dyDescent="0.3">
      <c r="A51" s="24"/>
      <c r="B51" s="42" t="s">
        <v>54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>
        <f t="shared" si="11"/>
        <v>0</v>
      </c>
      <c r="P51" s="38">
        <f>O51/12</f>
        <v>0</v>
      </c>
    </row>
    <row r="52" spans="1:31" s="4" customFormat="1" x14ac:dyDescent="0.25">
      <c r="C52" s="28"/>
      <c r="D52" s="28"/>
      <c r="E52" s="28"/>
      <c r="F52" s="29"/>
      <c r="G52" s="28"/>
      <c r="H52" s="28"/>
      <c r="I52" s="28"/>
      <c r="J52" s="28"/>
      <c r="K52" s="28"/>
      <c r="L52" s="28"/>
      <c r="M52" s="29"/>
      <c r="N52" s="28"/>
      <c r="O52" s="28"/>
      <c r="P52" s="38"/>
    </row>
    <row r="53" spans="1:31" s="4" customFormat="1" ht="15.75" thickBot="1" x14ac:dyDescent="0.3">
      <c r="C53" s="28"/>
      <c r="D53" s="28"/>
      <c r="E53" s="29"/>
      <c r="F53" s="29"/>
      <c r="G53" s="28"/>
      <c r="H53" s="28"/>
      <c r="I53" s="28"/>
      <c r="J53" s="28"/>
      <c r="K53" s="28"/>
      <c r="L53" s="28"/>
      <c r="M53" s="29"/>
      <c r="N53" s="28"/>
      <c r="O53" s="28"/>
      <c r="P53" s="38"/>
    </row>
    <row r="54" spans="1:31" s="16" customFormat="1" x14ac:dyDescent="0.25">
      <c r="A54" s="44"/>
      <c r="B54" s="45" t="s">
        <v>55</v>
      </c>
      <c r="C54" s="34">
        <f t="shared" ref="C54:P54" si="12">SUM(C55:C59)</f>
        <v>0</v>
      </c>
      <c r="D54" s="34">
        <f t="shared" si="12"/>
        <v>0</v>
      </c>
      <c r="E54" s="34">
        <f t="shared" si="12"/>
        <v>0</v>
      </c>
      <c r="F54" s="34">
        <f t="shared" si="12"/>
        <v>0</v>
      </c>
      <c r="G54" s="34">
        <f t="shared" si="12"/>
        <v>0</v>
      </c>
      <c r="H54" s="34">
        <f t="shared" si="12"/>
        <v>0</v>
      </c>
      <c r="I54" s="34">
        <f t="shared" si="12"/>
        <v>0</v>
      </c>
      <c r="J54" s="34">
        <f t="shared" si="12"/>
        <v>0</v>
      </c>
      <c r="K54" s="34">
        <f t="shared" si="12"/>
        <v>0</v>
      </c>
      <c r="L54" s="34">
        <f t="shared" si="12"/>
        <v>0</v>
      </c>
      <c r="M54" s="34">
        <f t="shared" si="12"/>
        <v>0</v>
      </c>
      <c r="N54" s="34">
        <f t="shared" si="12"/>
        <v>0</v>
      </c>
      <c r="O54" s="35">
        <f t="shared" si="12"/>
        <v>0</v>
      </c>
      <c r="P54" s="35">
        <f t="shared" si="12"/>
        <v>0</v>
      </c>
      <c r="Q54" s="4"/>
      <c r="R54" s="4"/>
      <c r="S54" s="4"/>
      <c r="T54" s="4"/>
      <c r="U54" s="4"/>
      <c r="V54"/>
      <c r="W54"/>
      <c r="X54"/>
      <c r="Y54"/>
      <c r="Z54"/>
      <c r="AA54"/>
      <c r="AB54"/>
      <c r="AC54"/>
      <c r="AD54"/>
      <c r="AE54"/>
    </row>
    <row r="55" spans="1:31" outlineLevel="1" x14ac:dyDescent="0.25">
      <c r="A55" s="17"/>
      <c r="B55" s="18" t="s">
        <v>56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37">
        <f>SUM(C55:N55)</f>
        <v>0</v>
      </c>
      <c r="P55" s="38">
        <f>O55/12</f>
        <v>0</v>
      </c>
    </row>
    <row r="56" spans="1:31" outlineLevel="1" x14ac:dyDescent="0.25">
      <c r="A56" s="17"/>
      <c r="B56" s="18" t="s">
        <v>57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37">
        <f>SUM(C56:N56)</f>
        <v>0</v>
      </c>
      <c r="P56" s="38">
        <f>O56/12</f>
        <v>0</v>
      </c>
    </row>
    <row r="57" spans="1:31" outlineLevel="1" x14ac:dyDescent="0.25">
      <c r="A57" s="17"/>
      <c r="B57" s="21" t="s">
        <v>58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37">
        <f>SUM(C57:N57)</f>
        <v>0</v>
      </c>
      <c r="P57" s="38">
        <f>O57/12</f>
        <v>0</v>
      </c>
    </row>
    <row r="58" spans="1:31" outlineLevel="1" x14ac:dyDescent="0.25">
      <c r="A58" s="17"/>
      <c r="B58" s="21" t="s">
        <v>59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37">
        <f>SUM(C58:N58)</f>
        <v>0</v>
      </c>
      <c r="P58" s="38">
        <f>O58/12</f>
        <v>0</v>
      </c>
    </row>
    <row r="59" spans="1:31" ht="15.75" outlineLevel="1" thickBot="1" x14ac:dyDescent="0.3">
      <c r="A59" s="24"/>
      <c r="B59" s="42" t="s">
        <v>60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>
        <f>SUM(C59:N59)</f>
        <v>0</v>
      </c>
      <c r="P59" s="38">
        <f>O59/12</f>
        <v>0</v>
      </c>
    </row>
    <row r="60" spans="1:31" s="4" customFormat="1" outlineLevel="1" x14ac:dyDescent="0.25">
      <c r="A60" s="46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8"/>
      <c r="P60" s="38"/>
    </row>
    <row r="61" spans="1:31" s="4" customFormat="1" ht="15.75" thickBot="1" x14ac:dyDescent="0.3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8"/>
    </row>
    <row r="62" spans="1:31" s="16" customFormat="1" x14ac:dyDescent="0.25">
      <c r="A62" s="30"/>
      <c r="B62" s="33" t="s">
        <v>61</v>
      </c>
      <c r="C62" s="34">
        <f t="shared" ref="C62:P62" si="13">SUM(C63:C73)</f>
        <v>0</v>
      </c>
      <c r="D62" s="34">
        <f t="shared" si="13"/>
        <v>0</v>
      </c>
      <c r="E62" s="34">
        <f t="shared" si="13"/>
        <v>0</v>
      </c>
      <c r="F62" s="34">
        <f t="shared" si="13"/>
        <v>0</v>
      </c>
      <c r="G62" s="34">
        <f t="shared" si="13"/>
        <v>0</v>
      </c>
      <c r="H62" s="34">
        <f t="shared" si="13"/>
        <v>0</v>
      </c>
      <c r="I62" s="34">
        <f t="shared" si="13"/>
        <v>0</v>
      </c>
      <c r="J62" s="34">
        <f t="shared" si="13"/>
        <v>0</v>
      </c>
      <c r="K62" s="34">
        <f t="shared" si="13"/>
        <v>0</v>
      </c>
      <c r="L62" s="34">
        <f t="shared" si="13"/>
        <v>0</v>
      </c>
      <c r="M62" s="34">
        <f t="shared" si="13"/>
        <v>0</v>
      </c>
      <c r="N62" s="34">
        <f t="shared" si="13"/>
        <v>0</v>
      </c>
      <c r="O62" s="35">
        <f t="shared" si="13"/>
        <v>0</v>
      </c>
      <c r="P62" s="35">
        <f t="shared" si="13"/>
        <v>0</v>
      </c>
      <c r="Q62" s="4"/>
      <c r="R62" s="4"/>
      <c r="S62" s="4"/>
      <c r="T62" s="4"/>
      <c r="U62" s="4"/>
      <c r="V62"/>
      <c r="W62"/>
      <c r="X62"/>
      <c r="Y62"/>
      <c r="Z62"/>
      <c r="AA62"/>
      <c r="AB62"/>
      <c r="AC62"/>
      <c r="AD62"/>
      <c r="AE62"/>
    </row>
    <row r="63" spans="1:31" outlineLevel="1" x14ac:dyDescent="0.25">
      <c r="A63" s="17"/>
      <c r="B63" s="18" t="s">
        <v>62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37">
        <f t="shared" ref="O63:O73" si="14">SUM(C63:N63)</f>
        <v>0</v>
      </c>
      <c r="P63" s="38">
        <f>O63/12</f>
        <v>0</v>
      </c>
    </row>
    <row r="64" spans="1:31" outlineLevel="1" x14ac:dyDescent="0.25">
      <c r="A64" s="17"/>
      <c r="B64" s="18" t="s">
        <v>63</v>
      </c>
      <c r="C64" s="19"/>
      <c r="D64" s="19"/>
      <c r="E64" s="19"/>
      <c r="F64" s="19"/>
      <c r="G64" s="49"/>
      <c r="H64" s="49"/>
      <c r="I64" s="49"/>
      <c r="J64" s="49"/>
      <c r="K64" s="49"/>
      <c r="L64" s="49"/>
      <c r="M64" s="49"/>
      <c r="N64" s="49"/>
      <c r="O64" s="37">
        <f t="shared" si="14"/>
        <v>0</v>
      </c>
      <c r="P64" s="38"/>
    </row>
    <row r="65" spans="1:35" outlineLevel="1" x14ac:dyDescent="0.25">
      <c r="A65" s="17"/>
      <c r="B65" s="18" t="s">
        <v>64</v>
      </c>
      <c r="C65" s="19"/>
      <c r="D65" s="19"/>
      <c r="E65" s="19"/>
      <c r="F65" s="19"/>
      <c r="G65" s="19"/>
      <c r="H65" s="19"/>
      <c r="I65" s="19"/>
      <c r="J65" s="50"/>
      <c r="K65" s="50"/>
      <c r="L65" s="50"/>
      <c r="M65" s="50"/>
      <c r="N65" s="50"/>
      <c r="O65" s="37">
        <f t="shared" si="14"/>
        <v>0</v>
      </c>
      <c r="P65" s="38"/>
    </row>
    <row r="66" spans="1:35" outlineLevel="1" x14ac:dyDescent="0.25">
      <c r="A66" s="17"/>
      <c r="B66" s="18" t="s">
        <v>65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37">
        <f t="shared" si="14"/>
        <v>0</v>
      </c>
      <c r="P66" s="38"/>
    </row>
    <row r="67" spans="1:35" outlineLevel="1" x14ac:dyDescent="0.25">
      <c r="A67" s="17"/>
      <c r="B67" s="36" t="s">
        <v>66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37">
        <f t="shared" si="14"/>
        <v>0</v>
      </c>
      <c r="P67" s="38"/>
    </row>
    <row r="68" spans="1:35" outlineLevel="1" x14ac:dyDescent="0.25">
      <c r="A68" s="17"/>
      <c r="B68" s="18" t="s">
        <v>67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37">
        <f t="shared" si="14"/>
        <v>0</v>
      </c>
      <c r="P68" s="38"/>
    </row>
    <row r="69" spans="1:35" outlineLevel="1" x14ac:dyDescent="0.25">
      <c r="A69" s="17"/>
      <c r="B69" s="18" t="s">
        <v>68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7">
        <f t="shared" si="14"/>
        <v>0</v>
      </c>
      <c r="P69" s="38">
        <f t="shared" ref="P69:P131" si="15">O69/12</f>
        <v>0</v>
      </c>
    </row>
    <row r="70" spans="1:35" outlineLevel="1" x14ac:dyDescent="0.25">
      <c r="A70" s="17"/>
      <c r="B70" s="18" t="s">
        <v>69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37">
        <f t="shared" si="14"/>
        <v>0</v>
      </c>
      <c r="P70" s="38">
        <f t="shared" si="15"/>
        <v>0</v>
      </c>
    </row>
    <row r="71" spans="1:35" outlineLevel="1" x14ac:dyDescent="0.25">
      <c r="A71" s="17"/>
      <c r="B71" s="18" t="s">
        <v>70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37">
        <f t="shared" si="14"/>
        <v>0</v>
      </c>
      <c r="P71" s="38">
        <f t="shared" si="15"/>
        <v>0</v>
      </c>
    </row>
    <row r="72" spans="1:35" outlineLevel="1" x14ac:dyDescent="0.25">
      <c r="A72" s="17"/>
      <c r="B72" s="36" t="s">
        <v>71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37">
        <f t="shared" si="14"/>
        <v>0</v>
      </c>
      <c r="P72" s="38">
        <f t="shared" si="15"/>
        <v>0</v>
      </c>
    </row>
    <row r="73" spans="1:35" ht="15.75" outlineLevel="1" thickBot="1" x14ac:dyDescent="0.3">
      <c r="A73" s="24"/>
      <c r="B73" s="39" t="s">
        <v>20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f t="shared" si="14"/>
        <v>0</v>
      </c>
      <c r="P73" s="38">
        <f t="shared" si="15"/>
        <v>0</v>
      </c>
    </row>
    <row r="74" spans="1:35" s="4" customFormat="1" ht="15.75" thickBot="1" x14ac:dyDescent="0.3">
      <c r="C74" s="28"/>
      <c r="D74" s="28"/>
      <c r="E74" s="29"/>
      <c r="F74" s="28"/>
      <c r="G74" s="28"/>
      <c r="H74" s="28"/>
      <c r="I74" s="28"/>
      <c r="J74" s="28"/>
      <c r="K74" s="28"/>
      <c r="L74" s="28"/>
      <c r="M74" s="29"/>
      <c r="N74" s="29"/>
      <c r="O74" s="28"/>
      <c r="P74" s="38"/>
    </row>
    <row r="75" spans="1:35" s="16" customFormat="1" x14ac:dyDescent="0.25">
      <c r="A75" s="30"/>
      <c r="B75" s="33" t="s">
        <v>72</v>
      </c>
      <c r="C75" s="34">
        <f t="shared" ref="C75:P75" si="16">SUM(C76:C87)</f>
        <v>0</v>
      </c>
      <c r="D75" s="34">
        <f t="shared" si="16"/>
        <v>0</v>
      </c>
      <c r="E75" s="34">
        <f t="shared" si="16"/>
        <v>0</v>
      </c>
      <c r="F75" s="34">
        <f t="shared" si="16"/>
        <v>0</v>
      </c>
      <c r="G75" s="34">
        <f t="shared" si="16"/>
        <v>0</v>
      </c>
      <c r="H75" s="34">
        <f t="shared" si="16"/>
        <v>0</v>
      </c>
      <c r="I75" s="34">
        <f t="shared" si="16"/>
        <v>0</v>
      </c>
      <c r="J75" s="34">
        <f t="shared" si="16"/>
        <v>0</v>
      </c>
      <c r="K75" s="34">
        <f t="shared" si="16"/>
        <v>0</v>
      </c>
      <c r="L75" s="34">
        <f t="shared" si="16"/>
        <v>0</v>
      </c>
      <c r="M75" s="34">
        <f t="shared" si="16"/>
        <v>0</v>
      </c>
      <c r="N75" s="34">
        <f t="shared" si="16"/>
        <v>0</v>
      </c>
      <c r="O75" s="35">
        <f t="shared" si="16"/>
        <v>0</v>
      </c>
      <c r="P75" s="35">
        <f t="shared" si="16"/>
        <v>0</v>
      </c>
      <c r="Q75" s="4"/>
      <c r="R75" s="4"/>
      <c r="S75" s="4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outlineLevel="1" x14ac:dyDescent="0.25">
      <c r="A76" s="17"/>
      <c r="B76" s="18" t="s">
        <v>73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37">
        <f t="shared" ref="O76:O87" si="17">SUM(C76:N76)</f>
        <v>0</v>
      </c>
      <c r="P76" s="38"/>
    </row>
    <row r="77" spans="1:35" outlineLevel="1" x14ac:dyDescent="0.25">
      <c r="A77" s="17"/>
      <c r="B77" s="18" t="s">
        <v>74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37">
        <f t="shared" si="17"/>
        <v>0</v>
      </c>
      <c r="P77" s="38"/>
    </row>
    <row r="78" spans="1:35" outlineLevel="1" x14ac:dyDescent="0.25">
      <c r="A78" s="17"/>
      <c r="B78" s="18" t="s">
        <v>75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37">
        <f t="shared" si="17"/>
        <v>0</v>
      </c>
      <c r="P78" s="38"/>
    </row>
    <row r="79" spans="1:35" outlineLevel="1" x14ac:dyDescent="0.25">
      <c r="A79" s="17"/>
      <c r="B79" s="18" t="s">
        <v>76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37">
        <f t="shared" si="17"/>
        <v>0</v>
      </c>
      <c r="P79" s="38"/>
    </row>
    <row r="80" spans="1:35" outlineLevel="1" x14ac:dyDescent="0.25">
      <c r="A80" s="17"/>
      <c r="B80" s="18" t="s">
        <v>77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37">
        <f t="shared" si="17"/>
        <v>0</v>
      </c>
      <c r="P80" s="38"/>
    </row>
    <row r="81" spans="1:35" outlineLevel="1" x14ac:dyDescent="0.25">
      <c r="A81" s="17"/>
      <c r="B81" s="18" t="s">
        <v>78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7">
        <f t="shared" si="17"/>
        <v>0</v>
      </c>
      <c r="P81" s="38"/>
    </row>
    <row r="82" spans="1:35" outlineLevel="1" x14ac:dyDescent="0.25">
      <c r="A82" s="17"/>
      <c r="B82" s="18" t="s">
        <v>79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7">
        <f t="shared" si="17"/>
        <v>0</v>
      </c>
      <c r="P82" s="38"/>
    </row>
    <row r="83" spans="1:35" outlineLevel="1" x14ac:dyDescent="0.25">
      <c r="A83" s="17"/>
      <c r="B83" s="18" t="s">
        <v>80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7">
        <f t="shared" si="17"/>
        <v>0</v>
      </c>
      <c r="P83" s="38"/>
    </row>
    <row r="84" spans="1:35" outlineLevel="1" x14ac:dyDescent="0.25">
      <c r="A84" s="17"/>
      <c r="B84" s="36" t="s">
        <v>81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7">
        <f t="shared" si="17"/>
        <v>0</v>
      </c>
      <c r="P84" s="38"/>
    </row>
    <row r="85" spans="1:35" outlineLevel="1" x14ac:dyDescent="0.25">
      <c r="A85" s="17"/>
      <c r="B85" s="18" t="s">
        <v>82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7">
        <f t="shared" si="17"/>
        <v>0</v>
      </c>
      <c r="P85" s="38"/>
    </row>
    <row r="86" spans="1:35" outlineLevel="1" x14ac:dyDescent="0.25">
      <c r="A86" s="17"/>
      <c r="B86" s="18" t="s">
        <v>83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37">
        <f t="shared" si="17"/>
        <v>0</v>
      </c>
      <c r="P86" s="38"/>
    </row>
    <row r="87" spans="1:35" ht="15.75" outlineLevel="1" thickBot="1" x14ac:dyDescent="0.3">
      <c r="A87" s="24"/>
      <c r="B87" s="42" t="s">
        <v>20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1">
        <f t="shared" si="17"/>
        <v>0</v>
      </c>
      <c r="P87" s="38">
        <f t="shared" si="15"/>
        <v>0</v>
      </c>
    </row>
    <row r="88" spans="1:35" s="4" customFormat="1" ht="15.75" thickBot="1" x14ac:dyDescent="0.3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38"/>
    </row>
    <row r="89" spans="1:35" s="16" customFormat="1" x14ac:dyDescent="0.25">
      <c r="A89" s="30"/>
      <c r="B89" s="33" t="s">
        <v>84</v>
      </c>
      <c r="C89" s="34">
        <f t="shared" ref="C89:P89" si="18">SUM(C90:C101)</f>
        <v>0</v>
      </c>
      <c r="D89" s="34">
        <f t="shared" si="18"/>
        <v>0</v>
      </c>
      <c r="E89" s="34">
        <f t="shared" si="18"/>
        <v>0</v>
      </c>
      <c r="F89" s="34">
        <f t="shared" si="18"/>
        <v>0</v>
      </c>
      <c r="G89" s="34">
        <f t="shared" si="18"/>
        <v>0</v>
      </c>
      <c r="H89" s="34">
        <f t="shared" si="18"/>
        <v>0</v>
      </c>
      <c r="I89" s="34">
        <f t="shared" si="18"/>
        <v>0</v>
      </c>
      <c r="J89" s="34">
        <f t="shared" si="18"/>
        <v>0</v>
      </c>
      <c r="K89" s="34">
        <f t="shared" si="18"/>
        <v>0</v>
      </c>
      <c r="L89" s="34">
        <f t="shared" si="18"/>
        <v>0</v>
      </c>
      <c r="M89" s="34">
        <f t="shared" si="18"/>
        <v>0</v>
      </c>
      <c r="N89" s="34">
        <f t="shared" si="18"/>
        <v>0</v>
      </c>
      <c r="O89" s="35">
        <f t="shared" si="18"/>
        <v>0</v>
      </c>
      <c r="P89" s="35">
        <f t="shared" si="18"/>
        <v>0</v>
      </c>
      <c r="Q89" s="4"/>
      <c r="R89" s="4"/>
      <c r="S89" s="4"/>
      <c r="T89" s="4"/>
      <c r="U89" s="4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outlineLevel="1" x14ac:dyDescent="0.25">
      <c r="A90" s="17"/>
      <c r="B90" s="18" t="s">
        <v>85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37">
        <f t="shared" ref="O90:O113" si="19">SUM(C90:N90)</f>
        <v>0</v>
      </c>
      <c r="P90" s="38">
        <f t="shared" si="15"/>
        <v>0</v>
      </c>
    </row>
    <row r="91" spans="1:35" outlineLevel="1" x14ac:dyDescent="0.25">
      <c r="A91" s="17"/>
      <c r="B91" s="36" t="s">
        <v>86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37">
        <f t="shared" si="19"/>
        <v>0</v>
      </c>
      <c r="P91" s="38">
        <f t="shared" si="15"/>
        <v>0</v>
      </c>
    </row>
    <row r="92" spans="1:35" outlineLevel="1" x14ac:dyDescent="0.25">
      <c r="A92" s="17"/>
      <c r="B92" s="18" t="s">
        <v>87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37">
        <f t="shared" si="19"/>
        <v>0</v>
      </c>
      <c r="P92" s="38">
        <f t="shared" si="15"/>
        <v>0</v>
      </c>
    </row>
    <row r="93" spans="1:35" outlineLevel="1" x14ac:dyDescent="0.25">
      <c r="A93" s="17"/>
      <c r="B93" s="18" t="s">
        <v>88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37">
        <f t="shared" si="19"/>
        <v>0</v>
      </c>
      <c r="P93" s="38">
        <f t="shared" si="15"/>
        <v>0</v>
      </c>
    </row>
    <row r="94" spans="1:35" outlineLevel="1" x14ac:dyDescent="0.25">
      <c r="A94" s="17"/>
      <c r="B94" s="18" t="s">
        <v>89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37">
        <f t="shared" si="19"/>
        <v>0</v>
      </c>
      <c r="P94" s="38">
        <f t="shared" si="15"/>
        <v>0</v>
      </c>
    </row>
    <row r="95" spans="1:35" outlineLevel="1" x14ac:dyDescent="0.25">
      <c r="A95" s="17"/>
      <c r="B95" s="18" t="s">
        <v>90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37">
        <f t="shared" si="19"/>
        <v>0</v>
      </c>
      <c r="P95" s="38">
        <f t="shared" si="15"/>
        <v>0</v>
      </c>
    </row>
    <row r="96" spans="1:35" outlineLevel="1" x14ac:dyDescent="0.25">
      <c r="A96" s="17"/>
      <c r="B96" s="18" t="s">
        <v>91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37">
        <f t="shared" si="19"/>
        <v>0</v>
      </c>
      <c r="P96" s="38">
        <f t="shared" si="15"/>
        <v>0</v>
      </c>
    </row>
    <row r="97" spans="1:16" outlineLevel="1" x14ac:dyDescent="0.25">
      <c r="A97" s="17"/>
      <c r="B97" s="18" t="s">
        <v>92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37">
        <f t="shared" si="19"/>
        <v>0</v>
      </c>
      <c r="P97" s="38">
        <f t="shared" si="15"/>
        <v>0</v>
      </c>
    </row>
    <row r="98" spans="1:16" outlineLevel="1" x14ac:dyDescent="0.25">
      <c r="A98" s="17"/>
      <c r="B98" s="18" t="s">
        <v>93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37">
        <f t="shared" si="19"/>
        <v>0</v>
      </c>
      <c r="P98" s="38">
        <f t="shared" si="15"/>
        <v>0</v>
      </c>
    </row>
    <row r="99" spans="1:16" outlineLevel="1" x14ac:dyDescent="0.25">
      <c r="A99" s="17"/>
      <c r="B99" s="18" t="s">
        <v>17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37">
        <f t="shared" si="19"/>
        <v>0</v>
      </c>
      <c r="P99" s="38">
        <f t="shared" si="15"/>
        <v>0</v>
      </c>
    </row>
    <row r="100" spans="1:16" outlineLevel="1" x14ac:dyDescent="0.25">
      <c r="A100" s="17"/>
      <c r="B100" s="18" t="s">
        <v>94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37">
        <f t="shared" si="19"/>
        <v>0</v>
      </c>
      <c r="P100" s="38">
        <f t="shared" si="15"/>
        <v>0</v>
      </c>
    </row>
    <row r="101" spans="1:16" ht="15.75" outlineLevel="1" thickBot="1" x14ac:dyDescent="0.3">
      <c r="A101" s="24"/>
      <c r="B101" s="42" t="s">
        <v>95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1">
        <f t="shared" si="19"/>
        <v>0</v>
      </c>
      <c r="P101" s="38">
        <f t="shared" si="15"/>
        <v>0</v>
      </c>
    </row>
    <row r="102" spans="1:16" s="4" customFormat="1" outlineLevel="1" x14ac:dyDescent="0.25">
      <c r="A102" s="46"/>
      <c r="B102" s="46"/>
      <c r="C102" s="47"/>
      <c r="D102" s="47"/>
      <c r="E102" s="51"/>
      <c r="F102" s="51"/>
      <c r="G102" s="47"/>
      <c r="H102" s="47"/>
      <c r="I102" s="47"/>
      <c r="J102" s="47"/>
      <c r="K102" s="47"/>
      <c r="L102" s="47"/>
      <c r="M102" s="51"/>
      <c r="N102" s="51"/>
      <c r="O102" s="48"/>
      <c r="P102" s="38"/>
    </row>
    <row r="103" spans="1:16" s="4" customFormat="1" outlineLevel="1" x14ac:dyDescent="0.25">
      <c r="A103" s="46"/>
      <c r="B103" s="46"/>
      <c r="C103" s="47"/>
      <c r="D103" s="47"/>
      <c r="E103" s="51"/>
      <c r="F103" s="51"/>
      <c r="G103" s="47"/>
      <c r="H103" s="47"/>
      <c r="I103" s="47"/>
      <c r="J103" s="47"/>
      <c r="K103" s="47"/>
      <c r="L103" s="47"/>
      <c r="M103" s="47"/>
      <c r="N103" s="47"/>
      <c r="O103" s="48"/>
      <c r="P103" s="38"/>
    </row>
    <row r="104" spans="1:16" s="4" customFormat="1" ht="15.75" thickBot="1" x14ac:dyDescent="0.3">
      <c r="B104" s="46"/>
      <c r="C104" s="52"/>
      <c r="D104" s="52"/>
      <c r="E104" s="53"/>
      <c r="F104" s="52"/>
      <c r="G104" s="52"/>
      <c r="H104" s="52"/>
      <c r="I104" s="52"/>
      <c r="J104" s="52"/>
      <c r="K104" s="52"/>
      <c r="L104" s="52"/>
      <c r="M104" s="52"/>
      <c r="N104" s="53"/>
      <c r="O104" s="52"/>
      <c r="P104" s="38"/>
    </row>
    <row r="105" spans="1:16" x14ac:dyDescent="0.25">
      <c r="A105" s="30"/>
      <c r="B105" s="43" t="s">
        <v>96</v>
      </c>
      <c r="C105" s="34">
        <f t="shared" ref="C105:P105" si="20">SUM(C106:C108)</f>
        <v>0</v>
      </c>
      <c r="D105" s="34">
        <f t="shared" si="20"/>
        <v>0</v>
      </c>
      <c r="E105" s="34">
        <f t="shared" si="20"/>
        <v>0</v>
      </c>
      <c r="F105" s="34">
        <f t="shared" si="20"/>
        <v>0</v>
      </c>
      <c r="G105" s="34">
        <f t="shared" si="20"/>
        <v>0</v>
      </c>
      <c r="H105" s="34">
        <f t="shared" si="20"/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5">
        <f t="shared" si="20"/>
        <v>0</v>
      </c>
      <c r="P105" s="35">
        <f t="shared" si="20"/>
        <v>0</v>
      </c>
    </row>
    <row r="106" spans="1:16" outlineLevel="1" x14ac:dyDescent="0.25">
      <c r="A106" s="17"/>
      <c r="B106" s="54" t="s">
        <v>97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37">
        <f>SUM(C106:N106)</f>
        <v>0</v>
      </c>
      <c r="P106" s="38">
        <f t="shared" si="15"/>
        <v>0</v>
      </c>
    </row>
    <row r="107" spans="1:16" outlineLevel="1" x14ac:dyDescent="0.25">
      <c r="A107" s="17"/>
      <c r="B107" s="54" t="s">
        <v>98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37">
        <f>SUM(C107:N107)</f>
        <v>0</v>
      </c>
      <c r="P107" s="38">
        <f t="shared" si="15"/>
        <v>0</v>
      </c>
    </row>
    <row r="108" spans="1:16" ht="15.75" outlineLevel="1" thickBot="1" x14ac:dyDescent="0.3">
      <c r="A108" s="24"/>
      <c r="B108" s="55" t="s">
        <v>99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1">
        <f>SUM(C108:N108)</f>
        <v>0</v>
      </c>
      <c r="P108" s="38">
        <f t="shared" si="15"/>
        <v>0</v>
      </c>
    </row>
    <row r="109" spans="1:16" s="4" customFormat="1" ht="15.75" thickBot="1" x14ac:dyDescent="0.3">
      <c r="B109" s="46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38"/>
    </row>
    <row r="110" spans="1:16" x14ac:dyDescent="0.25">
      <c r="A110" s="30"/>
      <c r="B110" s="33" t="s">
        <v>100</v>
      </c>
      <c r="C110" s="34">
        <f t="shared" ref="C110:P110" si="21">SUM(C111:C113)</f>
        <v>0</v>
      </c>
      <c r="D110" s="34">
        <f t="shared" si="21"/>
        <v>0</v>
      </c>
      <c r="E110" s="34">
        <f t="shared" si="21"/>
        <v>0</v>
      </c>
      <c r="F110" s="34">
        <f t="shared" si="21"/>
        <v>0</v>
      </c>
      <c r="G110" s="34">
        <f t="shared" si="21"/>
        <v>0</v>
      </c>
      <c r="H110" s="34">
        <f t="shared" si="21"/>
        <v>0</v>
      </c>
      <c r="I110" s="34">
        <f t="shared" si="21"/>
        <v>0</v>
      </c>
      <c r="J110" s="34">
        <f t="shared" si="21"/>
        <v>0</v>
      </c>
      <c r="K110" s="34">
        <f t="shared" si="21"/>
        <v>0</v>
      </c>
      <c r="L110" s="34">
        <f t="shared" si="21"/>
        <v>0</v>
      </c>
      <c r="M110" s="34">
        <f t="shared" si="21"/>
        <v>0</v>
      </c>
      <c r="N110" s="34">
        <f t="shared" si="21"/>
        <v>0</v>
      </c>
      <c r="O110" s="35">
        <f t="shared" si="21"/>
        <v>0</v>
      </c>
      <c r="P110" s="35">
        <f t="shared" si="21"/>
        <v>0</v>
      </c>
    </row>
    <row r="111" spans="1:16" outlineLevel="1" x14ac:dyDescent="0.25">
      <c r="A111" s="17"/>
      <c r="B111" s="18" t="s">
        <v>101</v>
      </c>
      <c r="C111" s="19"/>
      <c r="D111" s="56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37">
        <f t="shared" si="19"/>
        <v>0</v>
      </c>
      <c r="P111" s="38"/>
    </row>
    <row r="112" spans="1:16" outlineLevel="1" x14ac:dyDescent="0.25">
      <c r="A112" s="17"/>
      <c r="B112" s="18" t="s">
        <v>102</v>
      </c>
      <c r="C112" s="19"/>
      <c r="D112" s="5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37">
        <f t="shared" si="19"/>
        <v>0</v>
      </c>
      <c r="P112" s="38">
        <f t="shared" si="15"/>
        <v>0</v>
      </c>
    </row>
    <row r="113" spans="1:16" ht="15.75" outlineLevel="1" thickBot="1" x14ac:dyDescent="0.3">
      <c r="A113" s="24"/>
      <c r="B113" s="42" t="s">
        <v>103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1">
        <f t="shared" si="19"/>
        <v>0</v>
      </c>
      <c r="P113" s="38">
        <f t="shared" si="15"/>
        <v>0</v>
      </c>
    </row>
    <row r="114" spans="1:16" s="4" customFormat="1" outlineLevel="1" x14ac:dyDescent="0.25">
      <c r="A114" s="4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  <c r="P114" s="38"/>
    </row>
    <row r="115" spans="1:16" s="4" customFormat="1" outlineLevel="1" x14ac:dyDescent="0.25">
      <c r="A115" s="46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8"/>
      <c r="P115" s="38"/>
    </row>
    <row r="116" spans="1:16" s="4" customFormat="1" outlineLevel="1" x14ac:dyDescent="0.25">
      <c r="A116" s="46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8"/>
      <c r="P116" s="38"/>
    </row>
    <row r="117" spans="1:16" s="4" customFormat="1" ht="15.75" thickBot="1" x14ac:dyDescent="0.3">
      <c r="N117" s="15"/>
      <c r="P117" s="38"/>
    </row>
    <row r="118" spans="1:16" x14ac:dyDescent="0.25">
      <c r="A118" s="30"/>
      <c r="B118" s="33" t="s">
        <v>104</v>
      </c>
      <c r="C118" s="34">
        <f t="shared" ref="C118:P118" si="22">SUM(C119:C121)</f>
        <v>0</v>
      </c>
      <c r="D118" s="34">
        <f t="shared" si="22"/>
        <v>0</v>
      </c>
      <c r="E118" s="34">
        <f t="shared" si="22"/>
        <v>0</v>
      </c>
      <c r="F118" s="34">
        <f t="shared" si="22"/>
        <v>0</v>
      </c>
      <c r="G118" s="34">
        <f t="shared" si="22"/>
        <v>0</v>
      </c>
      <c r="H118" s="34">
        <f t="shared" si="22"/>
        <v>0</v>
      </c>
      <c r="I118" s="34">
        <f t="shared" si="22"/>
        <v>0</v>
      </c>
      <c r="J118" s="34">
        <f t="shared" si="22"/>
        <v>0</v>
      </c>
      <c r="K118" s="34">
        <f t="shared" si="22"/>
        <v>0</v>
      </c>
      <c r="L118" s="34">
        <f t="shared" si="22"/>
        <v>0</v>
      </c>
      <c r="M118" s="34">
        <f t="shared" si="22"/>
        <v>0</v>
      </c>
      <c r="N118" s="34">
        <f t="shared" si="22"/>
        <v>0</v>
      </c>
      <c r="O118" s="35">
        <f t="shared" si="22"/>
        <v>0</v>
      </c>
      <c r="P118" s="35">
        <f t="shared" si="22"/>
        <v>0</v>
      </c>
    </row>
    <row r="119" spans="1:16" outlineLevel="1" x14ac:dyDescent="0.25">
      <c r="A119" s="17"/>
      <c r="B119" s="18" t="s">
        <v>105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37">
        <f>SUM(C119:N119)</f>
        <v>0</v>
      </c>
      <c r="P119" s="38">
        <f t="shared" si="15"/>
        <v>0</v>
      </c>
    </row>
    <row r="120" spans="1:16" outlineLevel="1" x14ac:dyDescent="0.25">
      <c r="A120" s="17"/>
      <c r="B120" s="36" t="s">
        <v>106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37">
        <f>SUM(C120:N120)</f>
        <v>0</v>
      </c>
      <c r="P120" s="38">
        <f t="shared" si="15"/>
        <v>0</v>
      </c>
    </row>
    <row r="121" spans="1:16" ht="15.75" outlineLevel="1" thickBot="1" x14ac:dyDescent="0.3">
      <c r="A121" s="24"/>
      <c r="B121" s="39" t="s">
        <v>107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1">
        <f>SUM(C121:N121)</f>
        <v>0</v>
      </c>
      <c r="P121" s="38">
        <f t="shared" si="15"/>
        <v>0</v>
      </c>
    </row>
    <row r="122" spans="1:16" s="4" customFormat="1" ht="15.75" thickBot="1" x14ac:dyDescent="0.3">
      <c r="E122" s="58"/>
      <c r="F122" s="58"/>
      <c r="P122" s="38"/>
    </row>
    <row r="123" spans="1:16" x14ac:dyDescent="0.25">
      <c r="A123" s="44"/>
      <c r="B123" s="59" t="s">
        <v>108</v>
      </c>
      <c r="C123" s="34">
        <f t="shared" ref="C123:P123" si="23">SUM(C124:C134)</f>
        <v>0</v>
      </c>
      <c r="D123" s="34">
        <f t="shared" si="23"/>
        <v>0</v>
      </c>
      <c r="E123" s="34">
        <f t="shared" si="23"/>
        <v>0</v>
      </c>
      <c r="F123" s="34">
        <f t="shared" si="23"/>
        <v>0</v>
      </c>
      <c r="G123" s="34">
        <f t="shared" si="23"/>
        <v>0</v>
      </c>
      <c r="H123" s="34">
        <f t="shared" si="23"/>
        <v>0</v>
      </c>
      <c r="I123" s="34">
        <f t="shared" si="23"/>
        <v>0</v>
      </c>
      <c r="J123" s="34">
        <f t="shared" si="23"/>
        <v>0</v>
      </c>
      <c r="K123" s="34">
        <f t="shared" si="23"/>
        <v>0</v>
      </c>
      <c r="L123" s="34">
        <f t="shared" si="23"/>
        <v>0</v>
      </c>
      <c r="M123" s="34">
        <f>SUM(M124:M134)</f>
        <v>0</v>
      </c>
      <c r="N123" s="34">
        <f t="shared" si="23"/>
        <v>0</v>
      </c>
      <c r="O123" s="35">
        <f t="shared" si="23"/>
        <v>0</v>
      </c>
      <c r="P123" s="35">
        <f t="shared" si="23"/>
        <v>0</v>
      </c>
    </row>
    <row r="124" spans="1:16" outlineLevel="1" x14ac:dyDescent="0.25">
      <c r="A124" s="17"/>
      <c r="B124" s="36" t="s">
        <v>109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37">
        <f t="shared" ref="O124:O134" si="24">SUM(C124:N124)</f>
        <v>0</v>
      </c>
      <c r="P124" s="38"/>
    </row>
    <row r="125" spans="1:16" outlineLevel="1" x14ac:dyDescent="0.25">
      <c r="A125" s="17"/>
      <c r="B125" s="18" t="s">
        <v>110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37">
        <f t="shared" si="24"/>
        <v>0</v>
      </c>
      <c r="P125" s="38"/>
    </row>
    <row r="126" spans="1:16" outlineLevel="1" x14ac:dyDescent="0.25">
      <c r="A126" s="17"/>
      <c r="B126" s="36" t="s">
        <v>111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37">
        <f t="shared" si="24"/>
        <v>0</v>
      </c>
      <c r="P126" s="38"/>
    </row>
    <row r="127" spans="1:16" outlineLevel="1" x14ac:dyDescent="0.25">
      <c r="A127" s="17"/>
      <c r="B127" s="18" t="s">
        <v>112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37">
        <f t="shared" si="24"/>
        <v>0</v>
      </c>
      <c r="P127" s="38"/>
    </row>
    <row r="128" spans="1:16" outlineLevel="1" x14ac:dyDescent="0.25">
      <c r="A128" s="17"/>
      <c r="B128" s="36" t="s">
        <v>89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37">
        <f t="shared" si="24"/>
        <v>0</v>
      </c>
      <c r="P128" s="38"/>
    </row>
    <row r="129" spans="1:16" outlineLevel="1" x14ac:dyDescent="0.25">
      <c r="A129" s="17"/>
      <c r="B129" s="18" t="s">
        <v>113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37">
        <f t="shared" si="24"/>
        <v>0</v>
      </c>
      <c r="P129" s="38"/>
    </row>
    <row r="130" spans="1:16" outlineLevel="1" x14ac:dyDescent="0.25">
      <c r="A130" s="17"/>
      <c r="B130" s="18" t="s">
        <v>114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37">
        <f t="shared" si="24"/>
        <v>0</v>
      </c>
      <c r="P130" s="38"/>
    </row>
    <row r="131" spans="1:16" outlineLevel="1" x14ac:dyDescent="0.25">
      <c r="A131" s="17"/>
      <c r="B131" s="18" t="s">
        <v>115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37">
        <f t="shared" si="24"/>
        <v>0</v>
      </c>
      <c r="P131" s="38"/>
    </row>
    <row r="132" spans="1:16" outlineLevel="1" x14ac:dyDescent="0.25">
      <c r="A132" s="17"/>
      <c r="B132" s="36" t="s">
        <v>116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37">
        <f t="shared" si="24"/>
        <v>0</v>
      </c>
      <c r="P132" s="38"/>
    </row>
    <row r="133" spans="1:16" outlineLevel="1" x14ac:dyDescent="0.25">
      <c r="A133" s="17"/>
      <c r="B133" s="18" t="s">
        <v>117</v>
      </c>
      <c r="C133" s="19"/>
      <c r="D133" s="49"/>
      <c r="E133" s="49"/>
      <c r="F133" s="49"/>
      <c r="G133" s="49"/>
      <c r="H133" s="49"/>
      <c r="I133" s="49"/>
      <c r="J133" s="49"/>
      <c r="K133" s="49"/>
      <c r="L133" s="49"/>
      <c r="M133" s="19"/>
      <c r="N133" s="49"/>
      <c r="O133" s="37">
        <f t="shared" si="24"/>
        <v>0</v>
      </c>
      <c r="P133" s="38"/>
    </row>
    <row r="134" spans="1:16" ht="15.75" outlineLevel="1" thickBot="1" x14ac:dyDescent="0.3">
      <c r="A134" s="24"/>
      <c r="B134" s="42" t="s">
        <v>20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1">
        <f t="shared" si="24"/>
        <v>0</v>
      </c>
      <c r="P134" s="38"/>
    </row>
    <row r="135" spans="1:16" s="4" customFormat="1" outlineLevel="1" x14ac:dyDescent="0.25">
      <c r="A135" s="46"/>
      <c r="B135" s="46"/>
      <c r="C135" s="47"/>
      <c r="D135" s="47"/>
      <c r="E135" s="51"/>
      <c r="F135" s="47"/>
      <c r="G135" s="47"/>
      <c r="H135" s="47"/>
      <c r="I135" s="47"/>
      <c r="J135" s="47"/>
      <c r="K135" s="47"/>
      <c r="L135" s="47"/>
      <c r="M135" s="47"/>
      <c r="N135" s="51"/>
      <c r="O135" s="60"/>
      <c r="P135" s="38"/>
    </row>
    <row r="136" spans="1:16" s="3" customFormat="1" ht="23.25" customHeight="1" x14ac:dyDescent="0.25">
      <c r="A136" s="61" t="s">
        <v>118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62"/>
      <c r="N136" s="63"/>
      <c r="O136" s="2"/>
      <c r="P136" s="38"/>
    </row>
    <row r="137" spans="1:16" s="4" customFormat="1" ht="15.75" thickBot="1" x14ac:dyDescent="0.3">
      <c r="P137" s="38"/>
    </row>
    <row r="138" spans="1:16" x14ac:dyDescent="0.25">
      <c r="A138" s="44"/>
      <c r="B138" s="64" t="s">
        <v>119</v>
      </c>
      <c r="C138" s="65">
        <f>C139+C146+C152</f>
        <v>0</v>
      </c>
      <c r="D138" s="65">
        <f t="shared" ref="D138:O138" si="25">D139+D146+D152</f>
        <v>0</v>
      </c>
      <c r="E138" s="65">
        <f t="shared" si="25"/>
        <v>0</v>
      </c>
      <c r="F138" s="65">
        <f t="shared" si="25"/>
        <v>0</v>
      </c>
      <c r="G138" s="65">
        <f t="shared" si="25"/>
        <v>0</v>
      </c>
      <c r="H138" s="65">
        <f t="shared" si="25"/>
        <v>0</v>
      </c>
      <c r="I138" s="65">
        <f t="shared" si="25"/>
        <v>0</v>
      </c>
      <c r="J138" s="65">
        <f t="shared" si="25"/>
        <v>0</v>
      </c>
      <c r="K138" s="65">
        <f t="shared" si="25"/>
        <v>0</v>
      </c>
      <c r="L138" s="65">
        <f t="shared" si="25"/>
        <v>0</v>
      </c>
      <c r="M138" s="65">
        <f t="shared" si="25"/>
        <v>0</v>
      </c>
      <c r="N138" s="65">
        <f t="shared" si="25"/>
        <v>0</v>
      </c>
      <c r="O138" s="65">
        <f t="shared" si="25"/>
        <v>0</v>
      </c>
      <c r="P138" s="38">
        <f t="shared" ref="P138:P164" si="26">O138/12</f>
        <v>0</v>
      </c>
    </row>
    <row r="139" spans="1:16" x14ac:dyDescent="0.25">
      <c r="A139" s="66"/>
      <c r="B139" s="67" t="s">
        <v>120</v>
      </c>
      <c r="C139" s="68">
        <f>SUM(C140:C145)</f>
        <v>0</v>
      </c>
      <c r="D139" s="68">
        <f t="shared" ref="D139:N139" si="27">SUM(D140:D145)</f>
        <v>0</v>
      </c>
      <c r="E139" s="68">
        <f t="shared" si="27"/>
        <v>0</v>
      </c>
      <c r="F139" s="68">
        <f t="shared" si="27"/>
        <v>0</v>
      </c>
      <c r="G139" s="68">
        <f t="shared" si="27"/>
        <v>0</v>
      </c>
      <c r="H139" s="68">
        <f t="shared" si="27"/>
        <v>0</v>
      </c>
      <c r="I139" s="68">
        <f t="shared" si="27"/>
        <v>0</v>
      </c>
      <c r="J139" s="68">
        <f t="shared" si="27"/>
        <v>0</v>
      </c>
      <c r="K139" s="68">
        <f t="shared" si="27"/>
        <v>0</v>
      </c>
      <c r="L139" s="68">
        <f t="shared" si="27"/>
        <v>0</v>
      </c>
      <c r="M139" s="68">
        <f t="shared" si="27"/>
        <v>0</v>
      </c>
      <c r="N139" s="68">
        <f t="shared" si="27"/>
        <v>0</v>
      </c>
      <c r="O139" s="20">
        <f t="shared" ref="O139:O156" si="28">SUM(C139:N139)</f>
        <v>0</v>
      </c>
      <c r="P139" s="38"/>
    </row>
    <row r="140" spans="1:16" outlineLevel="1" x14ac:dyDescent="0.25">
      <c r="A140" s="17"/>
      <c r="B140" s="18" t="str">
        <f>B273</f>
        <v>Aplicações Unicred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>
        <f t="shared" si="28"/>
        <v>0</v>
      </c>
      <c r="P140" s="38">
        <f t="shared" si="26"/>
        <v>0</v>
      </c>
    </row>
    <row r="141" spans="1:16" outlineLevel="1" x14ac:dyDescent="0.25">
      <c r="A141" s="17"/>
      <c r="B141" s="18" t="str">
        <f>B274</f>
        <v>Aplicações Federal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>
        <f t="shared" si="28"/>
        <v>0</v>
      </c>
      <c r="P141" s="38">
        <f t="shared" si="26"/>
        <v>0</v>
      </c>
    </row>
    <row r="142" spans="1:16" outlineLevel="1" x14ac:dyDescent="0.25">
      <c r="A142" s="17"/>
      <c r="B142" s="18" t="s">
        <v>121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>
        <f t="shared" si="28"/>
        <v>0</v>
      </c>
      <c r="P142" s="38">
        <f t="shared" si="26"/>
        <v>0</v>
      </c>
    </row>
    <row r="143" spans="1:16" outlineLevel="1" x14ac:dyDescent="0.25">
      <c r="A143" s="17"/>
      <c r="B143" s="18" t="str">
        <f>B276</f>
        <v>Capital Social Unicred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>
        <f t="shared" si="28"/>
        <v>0</v>
      </c>
      <c r="P143" s="38">
        <f t="shared" si="26"/>
        <v>0</v>
      </c>
    </row>
    <row r="144" spans="1:16" outlineLevel="1" x14ac:dyDescent="0.25">
      <c r="A144" s="17"/>
      <c r="B144" s="18" t="str">
        <f>B277</f>
        <v>Capital Social Federal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>
        <f t="shared" si="28"/>
        <v>0</v>
      </c>
      <c r="P144" s="38">
        <f t="shared" si="26"/>
        <v>0</v>
      </c>
    </row>
    <row r="145" spans="1:16" outlineLevel="1" x14ac:dyDescent="0.25">
      <c r="A145" s="17"/>
      <c r="B145" s="18" t="s">
        <v>122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>
        <f t="shared" si="28"/>
        <v>0</v>
      </c>
      <c r="P145" s="38">
        <f t="shared" si="26"/>
        <v>0</v>
      </c>
    </row>
    <row r="146" spans="1:16" outlineLevel="1" x14ac:dyDescent="0.25">
      <c r="A146" s="17"/>
      <c r="B146" s="69" t="s">
        <v>123</v>
      </c>
      <c r="C146" s="70">
        <f>SUM(C147:C151)</f>
        <v>0</v>
      </c>
      <c r="D146" s="70">
        <f t="shared" ref="D146:N146" si="29">SUM(D147:D151)</f>
        <v>0</v>
      </c>
      <c r="E146" s="70">
        <f t="shared" si="29"/>
        <v>0</v>
      </c>
      <c r="F146" s="70">
        <f t="shared" si="29"/>
        <v>0</v>
      </c>
      <c r="G146" s="70">
        <f t="shared" si="29"/>
        <v>0</v>
      </c>
      <c r="H146" s="70">
        <f t="shared" si="29"/>
        <v>0</v>
      </c>
      <c r="I146" s="70">
        <f t="shared" si="29"/>
        <v>0</v>
      </c>
      <c r="J146" s="70">
        <f t="shared" si="29"/>
        <v>0</v>
      </c>
      <c r="K146" s="70">
        <f t="shared" si="29"/>
        <v>0</v>
      </c>
      <c r="L146" s="70">
        <f t="shared" si="29"/>
        <v>0</v>
      </c>
      <c r="M146" s="70">
        <f t="shared" si="29"/>
        <v>0</v>
      </c>
      <c r="N146" s="70">
        <f t="shared" si="29"/>
        <v>0</v>
      </c>
      <c r="O146" s="20">
        <f t="shared" si="28"/>
        <v>0</v>
      </c>
      <c r="P146" s="38"/>
    </row>
    <row r="147" spans="1:16" outlineLevel="1" x14ac:dyDescent="0.25">
      <c r="A147" s="17"/>
      <c r="B147" s="36" t="s">
        <v>124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>
        <f t="shared" si="28"/>
        <v>0</v>
      </c>
      <c r="P147" s="38">
        <f t="shared" si="26"/>
        <v>0</v>
      </c>
    </row>
    <row r="148" spans="1:16" outlineLevel="1" x14ac:dyDescent="0.25">
      <c r="A148" s="17"/>
      <c r="B148" s="36" t="s">
        <v>125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  <c r="P148" s="38">
        <f t="shared" si="26"/>
        <v>0</v>
      </c>
    </row>
    <row r="149" spans="1:16" outlineLevel="1" x14ac:dyDescent="0.25">
      <c r="A149" s="17"/>
      <c r="B149" s="36" t="s">
        <v>126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>
        <f t="shared" si="28"/>
        <v>0</v>
      </c>
      <c r="P149" s="38">
        <f t="shared" si="26"/>
        <v>0</v>
      </c>
    </row>
    <row r="150" spans="1:16" outlineLevel="1" x14ac:dyDescent="0.25">
      <c r="A150" s="17"/>
      <c r="B150" s="36" t="s">
        <v>127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>
        <f t="shared" si="28"/>
        <v>0</v>
      </c>
      <c r="P150" s="38">
        <f t="shared" si="26"/>
        <v>0</v>
      </c>
    </row>
    <row r="151" spans="1:16" outlineLevel="1" x14ac:dyDescent="0.25">
      <c r="A151" s="17"/>
      <c r="B151" s="36" t="s">
        <v>128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>
        <f t="shared" si="28"/>
        <v>0</v>
      </c>
      <c r="P151" s="38">
        <f t="shared" si="26"/>
        <v>0</v>
      </c>
    </row>
    <row r="152" spans="1:16" outlineLevel="1" x14ac:dyDescent="0.25">
      <c r="A152" s="17"/>
      <c r="B152" s="71" t="s">
        <v>129</v>
      </c>
      <c r="C152" s="70">
        <f>SUM(C153:C156)</f>
        <v>0</v>
      </c>
      <c r="D152" s="70">
        <f t="shared" ref="D152:N152" si="30">SUM(D153:D156)</f>
        <v>0</v>
      </c>
      <c r="E152" s="70">
        <f t="shared" si="30"/>
        <v>0</v>
      </c>
      <c r="F152" s="70">
        <f t="shared" si="30"/>
        <v>0</v>
      </c>
      <c r="G152" s="70">
        <f t="shared" si="30"/>
        <v>0</v>
      </c>
      <c r="H152" s="70">
        <f t="shared" si="30"/>
        <v>0</v>
      </c>
      <c r="I152" s="70">
        <f t="shared" si="30"/>
        <v>0</v>
      </c>
      <c r="J152" s="70">
        <f t="shared" si="30"/>
        <v>0</v>
      </c>
      <c r="K152" s="70">
        <f t="shared" si="30"/>
        <v>0</v>
      </c>
      <c r="L152" s="70">
        <f t="shared" si="30"/>
        <v>0</v>
      </c>
      <c r="M152" s="70">
        <f t="shared" si="30"/>
        <v>0</v>
      </c>
      <c r="N152" s="70">
        <f t="shared" si="30"/>
        <v>0</v>
      </c>
      <c r="O152" s="20">
        <f t="shared" si="28"/>
        <v>0</v>
      </c>
      <c r="P152" s="38"/>
    </row>
    <row r="153" spans="1:16" outlineLevel="1" x14ac:dyDescent="0.25">
      <c r="A153" s="17"/>
      <c r="B153" s="72" t="s">
        <v>130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/>
      <c r="P153" s="38"/>
    </row>
    <row r="154" spans="1:16" outlineLevel="1" x14ac:dyDescent="0.25">
      <c r="A154" s="17"/>
      <c r="B154" s="73" t="s">
        <v>131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0">
        <f t="shared" si="28"/>
        <v>0</v>
      </c>
      <c r="P154" s="38">
        <f t="shared" si="26"/>
        <v>0</v>
      </c>
    </row>
    <row r="155" spans="1:16" outlineLevel="1" x14ac:dyDescent="0.25">
      <c r="A155" s="17"/>
      <c r="B155" s="73" t="str">
        <f>B286</f>
        <v>Capital Social Dependentes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>
        <f t="shared" si="28"/>
        <v>0</v>
      </c>
      <c r="P155" s="38">
        <f t="shared" si="26"/>
        <v>0</v>
      </c>
    </row>
    <row r="156" spans="1:16" ht="15.75" outlineLevel="1" thickBot="1" x14ac:dyDescent="0.3">
      <c r="A156" s="24"/>
      <c r="B156" s="42" t="s">
        <v>132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7">
        <f t="shared" si="28"/>
        <v>0</v>
      </c>
      <c r="P156" s="38">
        <f t="shared" si="26"/>
        <v>0</v>
      </c>
    </row>
    <row r="157" spans="1:16" s="4" customFormat="1" ht="15.75" outlineLevel="1" thickBot="1" x14ac:dyDescent="0.3">
      <c r="A157" s="46"/>
      <c r="B157" s="46"/>
      <c r="C157" s="47"/>
      <c r="D157" s="47"/>
      <c r="E157" s="47"/>
      <c r="F157" s="47"/>
      <c r="G157" s="47"/>
      <c r="H157" s="47"/>
      <c r="I157" s="47"/>
      <c r="J157" s="47"/>
      <c r="K157" s="47"/>
      <c r="L157" s="51"/>
      <c r="M157" s="47"/>
      <c r="N157" s="51"/>
      <c r="O157" s="48"/>
      <c r="P157" s="38"/>
    </row>
    <row r="158" spans="1:16" x14ac:dyDescent="0.25">
      <c r="A158" s="44"/>
      <c r="B158" s="64" t="s">
        <v>133</v>
      </c>
      <c r="C158" s="65">
        <f t="shared" ref="C158:O158" si="31">SUM(C159:C164)</f>
        <v>0</v>
      </c>
      <c r="D158" s="65">
        <f t="shared" si="31"/>
        <v>0</v>
      </c>
      <c r="E158" s="65">
        <f t="shared" si="31"/>
        <v>0</v>
      </c>
      <c r="F158" s="65">
        <f t="shared" si="31"/>
        <v>0</v>
      </c>
      <c r="G158" s="65">
        <f t="shared" si="31"/>
        <v>0</v>
      </c>
      <c r="H158" s="65">
        <f t="shared" si="31"/>
        <v>0</v>
      </c>
      <c r="I158" s="65">
        <f t="shared" si="31"/>
        <v>0</v>
      </c>
      <c r="J158" s="65">
        <f t="shared" si="31"/>
        <v>0</v>
      </c>
      <c r="K158" s="65">
        <f t="shared" si="31"/>
        <v>0</v>
      </c>
      <c r="L158" s="65">
        <f t="shared" si="31"/>
        <v>0</v>
      </c>
      <c r="M158" s="65">
        <f t="shared" si="31"/>
        <v>0</v>
      </c>
      <c r="N158" s="65">
        <f t="shared" si="31"/>
        <v>0</v>
      </c>
      <c r="O158" s="74">
        <f t="shared" si="31"/>
        <v>0</v>
      </c>
      <c r="P158" s="38">
        <f t="shared" si="26"/>
        <v>0</v>
      </c>
    </row>
    <row r="159" spans="1:16" outlineLevel="1" x14ac:dyDescent="0.25">
      <c r="A159" s="17"/>
      <c r="B159" s="18" t="s">
        <v>134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>
        <f t="shared" ref="O159:O164" si="32">SUM(C159:N159)</f>
        <v>0</v>
      </c>
      <c r="P159" s="38">
        <f t="shared" si="26"/>
        <v>0</v>
      </c>
    </row>
    <row r="160" spans="1:16" outlineLevel="1" x14ac:dyDescent="0.25">
      <c r="A160" s="17"/>
      <c r="B160" s="18" t="s">
        <v>135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>
        <f t="shared" si="32"/>
        <v>0</v>
      </c>
      <c r="P160" s="38">
        <f t="shared" si="26"/>
        <v>0</v>
      </c>
    </row>
    <row r="161" spans="1:18" outlineLevel="1" x14ac:dyDescent="0.25">
      <c r="A161" s="17"/>
      <c r="B161" s="18" t="s">
        <v>136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>
        <f t="shared" si="32"/>
        <v>0</v>
      </c>
      <c r="P161" s="38">
        <f t="shared" si="26"/>
        <v>0</v>
      </c>
    </row>
    <row r="162" spans="1:18" outlineLevel="1" x14ac:dyDescent="0.25">
      <c r="A162" s="17"/>
      <c r="B162" s="18" t="s">
        <v>137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>
        <f t="shared" si="32"/>
        <v>0</v>
      </c>
      <c r="P162" s="38">
        <f t="shared" si="26"/>
        <v>0</v>
      </c>
    </row>
    <row r="163" spans="1:18" outlineLevel="1" x14ac:dyDescent="0.25">
      <c r="A163" s="17"/>
      <c r="B163" s="18" t="s">
        <v>138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>
        <f t="shared" si="32"/>
        <v>0</v>
      </c>
      <c r="P163" s="38">
        <f t="shared" si="26"/>
        <v>0</v>
      </c>
    </row>
    <row r="164" spans="1:18" ht="15.75" outlineLevel="1" thickBot="1" x14ac:dyDescent="0.3">
      <c r="A164" s="24"/>
      <c r="B164" s="42" t="s">
        <v>20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7">
        <f t="shared" si="32"/>
        <v>0</v>
      </c>
      <c r="P164" s="38">
        <f t="shared" si="26"/>
        <v>0</v>
      </c>
    </row>
    <row r="165" spans="1:18" s="4" customFormat="1" outlineLevel="1" x14ac:dyDescent="0.25">
      <c r="A165" s="46"/>
      <c r="B165" s="46"/>
      <c r="C165" s="47"/>
      <c r="D165" s="47"/>
      <c r="E165" s="47"/>
      <c r="F165" s="51"/>
      <c r="G165" s="47"/>
      <c r="H165" s="47"/>
      <c r="I165" s="47"/>
      <c r="J165" s="47"/>
      <c r="K165" s="47"/>
      <c r="L165" s="51"/>
      <c r="M165" s="47"/>
      <c r="N165" s="47"/>
      <c r="O165" s="48"/>
      <c r="P165" s="75"/>
    </row>
    <row r="166" spans="1:18" s="4" customFormat="1" ht="15.75" thickBot="1" x14ac:dyDescent="0.3">
      <c r="A166" s="11"/>
      <c r="B166" s="11" t="s">
        <v>139</v>
      </c>
      <c r="C166" s="76" t="s">
        <v>0</v>
      </c>
      <c r="D166" s="76" t="s">
        <v>1</v>
      </c>
      <c r="E166" s="76" t="s">
        <v>2</v>
      </c>
      <c r="F166" s="76" t="s">
        <v>3</v>
      </c>
      <c r="G166" s="76" t="s">
        <v>4</v>
      </c>
      <c r="H166" s="76" t="s">
        <v>5</v>
      </c>
      <c r="I166" s="76" t="s">
        <v>6</v>
      </c>
      <c r="J166" s="76" t="s">
        <v>7</v>
      </c>
      <c r="K166" s="76" t="s">
        <v>8</v>
      </c>
      <c r="L166" s="76" t="s">
        <v>9</v>
      </c>
      <c r="M166" s="76" t="s">
        <v>10</v>
      </c>
      <c r="N166" s="76" t="s">
        <v>11</v>
      </c>
      <c r="O166" s="76" t="s">
        <v>12</v>
      </c>
      <c r="P166" s="77"/>
    </row>
    <row r="167" spans="1:18" x14ac:dyDescent="0.25">
      <c r="A167" s="78"/>
      <c r="B167" s="79" t="s">
        <v>140</v>
      </c>
      <c r="C167" s="80">
        <f t="shared" ref="C167:O168" si="33">C11</f>
        <v>0</v>
      </c>
      <c r="D167" s="80">
        <f t="shared" si="33"/>
        <v>0</v>
      </c>
      <c r="E167" s="80">
        <f t="shared" si="33"/>
        <v>0</v>
      </c>
      <c r="F167" s="80">
        <f t="shared" si="33"/>
        <v>0</v>
      </c>
      <c r="G167" s="80">
        <f t="shared" si="33"/>
        <v>0</v>
      </c>
      <c r="H167" s="80">
        <f t="shared" si="33"/>
        <v>0</v>
      </c>
      <c r="I167" s="80">
        <f t="shared" si="33"/>
        <v>0</v>
      </c>
      <c r="J167" s="80">
        <f t="shared" si="33"/>
        <v>0</v>
      </c>
      <c r="K167" s="80">
        <f t="shared" si="33"/>
        <v>0</v>
      </c>
      <c r="L167" s="80">
        <f t="shared" si="33"/>
        <v>0</v>
      </c>
      <c r="M167" s="80">
        <f t="shared" si="33"/>
        <v>0</v>
      </c>
      <c r="N167" s="80">
        <f t="shared" si="33"/>
        <v>0</v>
      </c>
      <c r="O167" s="81">
        <f t="shared" si="33"/>
        <v>0</v>
      </c>
      <c r="P167" s="82"/>
    </row>
    <row r="168" spans="1:18" x14ac:dyDescent="0.25">
      <c r="A168" s="83"/>
      <c r="B168" s="84" t="s">
        <v>22</v>
      </c>
      <c r="C168" s="85">
        <f t="shared" si="33"/>
        <v>0</v>
      </c>
      <c r="D168" s="85">
        <f t="shared" si="33"/>
        <v>0</v>
      </c>
      <c r="E168" s="85">
        <f t="shared" si="33"/>
        <v>0</v>
      </c>
      <c r="F168" s="85">
        <f t="shared" si="33"/>
        <v>0</v>
      </c>
      <c r="G168" s="85">
        <f t="shared" si="33"/>
        <v>0</v>
      </c>
      <c r="H168" s="85">
        <f t="shared" si="33"/>
        <v>0</v>
      </c>
      <c r="I168" s="85">
        <f t="shared" si="33"/>
        <v>0</v>
      </c>
      <c r="J168" s="85">
        <f t="shared" si="33"/>
        <v>0</v>
      </c>
      <c r="K168" s="85">
        <f t="shared" si="33"/>
        <v>0</v>
      </c>
      <c r="L168" s="85">
        <f t="shared" si="33"/>
        <v>0</v>
      </c>
      <c r="M168" s="85">
        <f t="shared" si="33"/>
        <v>0</v>
      </c>
      <c r="N168" s="85">
        <f t="shared" si="33"/>
        <v>0</v>
      </c>
      <c r="O168" s="86">
        <f>C12</f>
        <v>0</v>
      </c>
      <c r="P168" s="82"/>
    </row>
    <row r="169" spans="1:18" x14ac:dyDescent="0.25">
      <c r="A169" s="87"/>
      <c r="B169" s="88" t="s">
        <v>141</v>
      </c>
      <c r="C169" s="89">
        <f t="shared" ref="C169:O169" si="34">C15+C30+C37+C45+C54+C62+C75+C89+C105+C110+C118+C123</f>
        <v>0</v>
      </c>
      <c r="D169" s="89">
        <f t="shared" si="34"/>
        <v>0</v>
      </c>
      <c r="E169" s="89">
        <f t="shared" si="34"/>
        <v>0</v>
      </c>
      <c r="F169" s="89">
        <f t="shared" si="34"/>
        <v>0</v>
      </c>
      <c r="G169" s="89">
        <f t="shared" si="34"/>
        <v>0</v>
      </c>
      <c r="H169" s="89">
        <f t="shared" si="34"/>
        <v>0</v>
      </c>
      <c r="I169" s="89">
        <f t="shared" si="34"/>
        <v>0</v>
      </c>
      <c r="J169" s="89">
        <f t="shared" si="34"/>
        <v>0</v>
      </c>
      <c r="K169" s="89">
        <f t="shared" si="34"/>
        <v>0</v>
      </c>
      <c r="L169" s="89">
        <f t="shared" si="34"/>
        <v>0</v>
      </c>
      <c r="M169" s="89">
        <f t="shared" si="34"/>
        <v>0</v>
      </c>
      <c r="N169" s="89">
        <f t="shared" si="34"/>
        <v>0</v>
      </c>
      <c r="O169" s="90">
        <f t="shared" si="34"/>
        <v>0</v>
      </c>
      <c r="P169" s="82"/>
    </row>
    <row r="170" spans="1:18" x14ac:dyDescent="0.25">
      <c r="A170" s="87"/>
      <c r="B170" s="88" t="s">
        <v>142</v>
      </c>
      <c r="C170" s="89">
        <f t="shared" ref="C170:O170" si="35">C158+C138</f>
        <v>0</v>
      </c>
      <c r="D170" s="89">
        <f t="shared" si="35"/>
        <v>0</v>
      </c>
      <c r="E170" s="89">
        <f t="shared" si="35"/>
        <v>0</v>
      </c>
      <c r="F170" s="89">
        <f t="shared" si="35"/>
        <v>0</v>
      </c>
      <c r="G170" s="89">
        <f t="shared" si="35"/>
        <v>0</v>
      </c>
      <c r="H170" s="89">
        <f t="shared" si="35"/>
        <v>0</v>
      </c>
      <c r="I170" s="89">
        <f t="shared" si="35"/>
        <v>0</v>
      </c>
      <c r="J170" s="89">
        <f t="shared" si="35"/>
        <v>0</v>
      </c>
      <c r="K170" s="89">
        <f t="shared" si="35"/>
        <v>0</v>
      </c>
      <c r="L170" s="89">
        <f t="shared" si="35"/>
        <v>0</v>
      </c>
      <c r="M170" s="89">
        <f t="shared" si="35"/>
        <v>0</v>
      </c>
      <c r="N170" s="89">
        <f t="shared" si="35"/>
        <v>0</v>
      </c>
      <c r="O170" s="90">
        <f t="shared" si="35"/>
        <v>0</v>
      </c>
      <c r="P170" s="82"/>
      <c r="R170" s="91"/>
    </row>
    <row r="171" spans="1:18" x14ac:dyDescent="0.25">
      <c r="A171" s="87"/>
      <c r="B171" s="88" t="s">
        <v>143</v>
      </c>
      <c r="C171" s="89">
        <f t="shared" ref="C171:N171" si="36">C167+C168-C169-C170</f>
        <v>0</v>
      </c>
      <c r="D171" s="89">
        <f t="shared" si="36"/>
        <v>0</v>
      </c>
      <c r="E171" s="89">
        <f t="shared" si="36"/>
        <v>0</v>
      </c>
      <c r="F171" s="89">
        <f t="shared" si="36"/>
        <v>0</v>
      </c>
      <c r="G171" s="89">
        <f t="shared" si="36"/>
        <v>0</v>
      </c>
      <c r="H171" s="89">
        <f t="shared" si="36"/>
        <v>0</v>
      </c>
      <c r="I171" s="89">
        <f t="shared" si="36"/>
        <v>0</v>
      </c>
      <c r="J171" s="89">
        <f t="shared" si="36"/>
        <v>0</v>
      </c>
      <c r="K171" s="89">
        <f t="shared" si="36"/>
        <v>0</v>
      </c>
      <c r="L171" s="89">
        <f t="shared" si="36"/>
        <v>0</v>
      </c>
      <c r="M171" s="89">
        <f t="shared" si="36"/>
        <v>0</v>
      </c>
      <c r="N171" s="89">
        <f t="shared" si="36"/>
        <v>0</v>
      </c>
      <c r="O171" s="90">
        <f>O167+O168-O169-O170</f>
        <v>0</v>
      </c>
      <c r="P171" s="92"/>
      <c r="R171" s="28"/>
    </row>
    <row r="172" spans="1:18" ht="15.75" thickBot="1" x14ac:dyDescent="0.3">
      <c r="A172" s="93"/>
      <c r="B172" s="94" t="s">
        <v>144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6">
        <f>N172</f>
        <v>0</v>
      </c>
      <c r="P172" s="97"/>
    </row>
    <row r="173" spans="1:18" s="4" customFormat="1" ht="15" customHeight="1" x14ac:dyDescent="0.25">
      <c r="C173" s="28">
        <f t="shared" ref="C173:O173" si="37">C171-C172</f>
        <v>0</v>
      </c>
      <c r="D173" s="28">
        <f t="shared" si="37"/>
        <v>0</v>
      </c>
      <c r="E173" s="28">
        <f t="shared" si="37"/>
        <v>0</v>
      </c>
      <c r="F173" s="28">
        <f t="shared" si="37"/>
        <v>0</v>
      </c>
      <c r="G173" s="28">
        <f t="shared" si="37"/>
        <v>0</v>
      </c>
      <c r="H173" s="28">
        <f t="shared" si="37"/>
        <v>0</v>
      </c>
      <c r="I173" s="28">
        <f t="shared" si="37"/>
        <v>0</v>
      </c>
      <c r="J173" s="28">
        <f t="shared" si="37"/>
        <v>0</v>
      </c>
      <c r="K173" s="28">
        <f t="shared" si="37"/>
        <v>0</v>
      </c>
      <c r="L173" s="28">
        <f>L171-L172</f>
        <v>0</v>
      </c>
      <c r="M173" s="28">
        <f>M171-M172</f>
        <v>0</v>
      </c>
      <c r="N173" s="28">
        <f>N171-N172</f>
        <v>0</v>
      </c>
      <c r="O173" s="28">
        <f t="shared" si="37"/>
        <v>0</v>
      </c>
    </row>
    <row r="174" spans="1:18" s="4" customFormat="1" x14ac:dyDescent="0.25"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8" s="4" customFormat="1" ht="15.75" thickBot="1" x14ac:dyDescent="0.3">
      <c r="B175" s="98" t="s">
        <v>145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8" ht="15.75" thickBot="1" x14ac:dyDescent="0.3">
      <c r="B176" s="99" t="str">
        <f t="shared" ref="B176:N176" si="38">B4</f>
        <v>TOTAL RECEITAS</v>
      </c>
      <c r="C176" s="100">
        <f t="shared" si="38"/>
        <v>0</v>
      </c>
      <c r="D176" s="100">
        <f t="shared" si="38"/>
        <v>0</v>
      </c>
      <c r="E176" s="100">
        <f t="shared" si="38"/>
        <v>0</v>
      </c>
      <c r="F176" s="100">
        <f t="shared" si="38"/>
        <v>0</v>
      </c>
      <c r="G176" s="100">
        <f t="shared" si="38"/>
        <v>0</v>
      </c>
      <c r="H176" s="100">
        <f t="shared" si="38"/>
        <v>0</v>
      </c>
      <c r="I176" s="100">
        <f t="shared" si="38"/>
        <v>0</v>
      </c>
      <c r="J176" s="100">
        <f t="shared" si="38"/>
        <v>0</v>
      </c>
      <c r="K176" s="100">
        <f t="shared" si="38"/>
        <v>0</v>
      </c>
      <c r="L176" s="100">
        <f t="shared" si="38"/>
        <v>0</v>
      </c>
      <c r="M176" s="100">
        <f t="shared" si="38"/>
        <v>0</v>
      </c>
      <c r="N176" s="100">
        <f t="shared" si="38"/>
        <v>0</v>
      </c>
      <c r="O176" s="101">
        <f>O11+C12</f>
        <v>0</v>
      </c>
    </row>
    <row r="177" spans="1:21" x14ac:dyDescent="0.25">
      <c r="B177" s="102" t="s">
        <v>24</v>
      </c>
      <c r="C177" s="103" t="e">
        <f t="shared" ref="C177:O177" si="39">C15/C176</f>
        <v>#DIV/0!</v>
      </c>
      <c r="D177" s="103" t="e">
        <f t="shared" si="39"/>
        <v>#DIV/0!</v>
      </c>
      <c r="E177" s="103" t="e">
        <f t="shared" si="39"/>
        <v>#DIV/0!</v>
      </c>
      <c r="F177" s="103" t="e">
        <f t="shared" si="39"/>
        <v>#DIV/0!</v>
      </c>
      <c r="G177" s="103" t="e">
        <f t="shared" si="39"/>
        <v>#DIV/0!</v>
      </c>
      <c r="H177" s="103" t="e">
        <f t="shared" si="39"/>
        <v>#DIV/0!</v>
      </c>
      <c r="I177" s="103" t="e">
        <f t="shared" si="39"/>
        <v>#DIV/0!</v>
      </c>
      <c r="J177" s="103" t="e">
        <f t="shared" si="39"/>
        <v>#DIV/0!</v>
      </c>
      <c r="K177" s="103" t="e">
        <f t="shared" si="39"/>
        <v>#DIV/0!</v>
      </c>
      <c r="L177" s="103" t="e">
        <f t="shared" si="39"/>
        <v>#DIV/0!</v>
      </c>
      <c r="M177" s="103" t="e">
        <f t="shared" si="39"/>
        <v>#DIV/0!</v>
      </c>
      <c r="N177" s="103" t="e">
        <f t="shared" si="39"/>
        <v>#DIV/0!</v>
      </c>
      <c r="O177" s="104" t="e">
        <f t="shared" si="39"/>
        <v>#DIV/0!</v>
      </c>
    </row>
    <row r="178" spans="1:21" x14ac:dyDescent="0.25">
      <c r="B178" s="105" t="s">
        <v>37</v>
      </c>
      <c r="C178" s="106" t="e">
        <f t="shared" ref="C178:O178" si="40">C30/C176</f>
        <v>#DIV/0!</v>
      </c>
      <c r="D178" s="106" t="e">
        <f t="shared" si="40"/>
        <v>#DIV/0!</v>
      </c>
      <c r="E178" s="106" t="e">
        <f t="shared" si="40"/>
        <v>#DIV/0!</v>
      </c>
      <c r="F178" s="106" t="e">
        <f t="shared" si="40"/>
        <v>#DIV/0!</v>
      </c>
      <c r="G178" s="106" t="e">
        <f t="shared" si="40"/>
        <v>#DIV/0!</v>
      </c>
      <c r="H178" s="106" t="e">
        <f t="shared" si="40"/>
        <v>#DIV/0!</v>
      </c>
      <c r="I178" s="106" t="e">
        <f t="shared" si="40"/>
        <v>#DIV/0!</v>
      </c>
      <c r="J178" s="106" t="e">
        <f t="shared" si="40"/>
        <v>#DIV/0!</v>
      </c>
      <c r="K178" s="106" t="e">
        <f t="shared" si="40"/>
        <v>#DIV/0!</v>
      </c>
      <c r="L178" s="106" t="e">
        <f t="shared" si="40"/>
        <v>#DIV/0!</v>
      </c>
      <c r="M178" s="106" t="e">
        <f t="shared" si="40"/>
        <v>#DIV/0!</v>
      </c>
      <c r="N178" s="106" t="e">
        <f t="shared" si="40"/>
        <v>#DIV/0!</v>
      </c>
      <c r="O178" s="107" t="e">
        <f t="shared" si="40"/>
        <v>#DIV/0!</v>
      </c>
    </row>
    <row r="179" spans="1:21" x14ac:dyDescent="0.25">
      <c r="B179" s="105" t="s">
        <v>42</v>
      </c>
      <c r="C179" s="106" t="e">
        <f t="shared" ref="C179:O179" si="41">C37/C176</f>
        <v>#DIV/0!</v>
      </c>
      <c r="D179" s="106" t="e">
        <f t="shared" si="41"/>
        <v>#DIV/0!</v>
      </c>
      <c r="E179" s="106" t="e">
        <f t="shared" si="41"/>
        <v>#DIV/0!</v>
      </c>
      <c r="F179" s="106" t="e">
        <f t="shared" si="41"/>
        <v>#DIV/0!</v>
      </c>
      <c r="G179" s="106" t="e">
        <f t="shared" si="41"/>
        <v>#DIV/0!</v>
      </c>
      <c r="H179" s="106" t="e">
        <f t="shared" si="41"/>
        <v>#DIV/0!</v>
      </c>
      <c r="I179" s="106" t="e">
        <f t="shared" si="41"/>
        <v>#DIV/0!</v>
      </c>
      <c r="J179" s="106" t="e">
        <f t="shared" si="41"/>
        <v>#DIV/0!</v>
      </c>
      <c r="K179" s="106" t="e">
        <f t="shared" si="41"/>
        <v>#DIV/0!</v>
      </c>
      <c r="L179" s="106" t="e">
        <f t="shared" si="41"/>
        <v>#DIV/0!</v>
      </c>
      <c r="M179" s="106" t="e">
        <f t="shared" si="41"/>
        <v>#DIV/0!</v>
      </c>
      <c r="N179" s="106" t="e">
        <f t="shared" si="41"/>
        <v>#DIV/0!</v>
      </c>
      <c r="O179" s="107" t="e">
        <f t="shared" si="41"/>
        <v>#DIV/0!</v>
      </c>
    </row>
    <row r="180" spans="1:21" x14ac:dyDescent="0.25">
      <c r="B180" s="105" t="s">
        <v>48</v>
      </c>
      <c r="C180" s="106" t="e">
        <f t="shared" ref="C180:O180" si="42">C45/C176</f>
        <v>#DIV/0!</v>
      </c>
      <c r="D180" s="106" t="e">
        <f t="shared" si="42"/>
        <v>#DIV/0!</v>
      </c>
      <c r="E180" s="106" t="e">
        <f t="shared" si="42"/>
        <v>#DIV/0!</v>
      </c>
      <c r="F180" s="106" t="e">
        <f t="shared" si="42"/>
        <v>#DIV/0!</v>
      </c>
      <c r="G180" s="106" t="e">
        <f t="shared" si="42"/>
        <v>#DIV/0!</v>
      </c>
      <c r="H180" s="106" t="e">
        <f t="shared" si="42"/>
        <v>#DIV/0!</v>
      </c>
      <c r="I180" s="106" t="e">
        <f t="shared" si="42"/>
        <v>#DIV/0!</v>
      </c>
      <c r="J180" s="106" t="e">
        <f t="shared" si="42"/>
        <v>#DIV/0!</v>
      </c>
      <c r="K180" s="106" t="e">
        <f t="shared" si="42"/>
        <v>#DIV/0!</v>
      </c>
      <c r="L180" s="106" t="e">
        <f t="shared" si="42"/>
        <v>#DIV/0!</v>
      </c>
      <c r="M180" s="106" t="e">
        <f t="shared" si="42"/>
        <v>#DIV/0!</v>
      </c>
      <c r="N180" s="106" t="e">
        <f t="shared" si="42"/>
        <v>#DIV/0!</v>
      </c>
      <c r="O180" s="107" t="e">
        <f t="shared" si="42"/>
        <v>#DIV/0!</v>
      </c>
    </row>
    <row r="181" spans="1:21" x14ac:dyDescent="0.25">
      <c r="B181" s="105" t="str">
        <f>B54</f>
        <v>PARCELA DÍVIDAS</v>
      </c>
      <c r="C181" s="106" t="e">
        <f t="shared" ref="C181:O181" si="43">C54/C176</f>
        <v>#DIV/0!</v>
      </c>
      <c r="D181" s="106" t="e">
        <f t="shared" si="43"/>
        <v>#DIV/0!</v>
      </c>
      <c r="E181" s="106" t="e">
        <f t="shared" si="43"/>
        <v>#DIV/0!</v>
      </c>
      <c r="F181" s="106" t="e">
        <f t="shared" si="43"/>
        <v>#DIV/0!</v>
      </c>
      <c r="G181" s="106" t="e">
        <f t="shared" si="43"/>
        <v>#DIV/0!</v>
      </c>
      <c r="H181" s="106" t="e">
        <f t="shared" si="43"/>
        <v>#DIV/0!</v>
      </c>
      <c r="I181" s="106" t="e">
        <f t="shared" si="43"/>
        <v>#DIV/0!</v>
      </c>
      <c r="J181" s="106" t="e">
        <f t="shared" si="43"/>
        <v>#DIV/0!</v>
      </c>
      <c r="K181" s="106" t="e">
        <f t="shared" si="43"/>
        <v>#DIV/0!</v>
      </c>
      <c r="L181" s="106" t="e">
        <f t="shared" si="43"/>
        <v>#DIV/0!</v>
      </c>
      <c r="M181" s="106" t="e">
        <f t="shared" si="43"/>
        <v>#DIV/0!</v>
      </c>
      <c r="N181" s="106" t="e">
        <f t="shared" si="43"/>
        <v>#DIV/0!</v>
      </c>
      <c r="O181" s="107" t="e">
        <f t="shared" si="43"/>
        <v>#DIV/0!</v>
      </c>
    </row>
    <row r="182" spans="1:21" x14ac:dyDescent="0.25">
      <c r="B182" s="105" t="s">
        <v>61</v>
      </c>
      <c r="C182" s="106" t="e">
        <f t="shared" ref="C182:O182" si="44">C62/C176</f>
        <v>#DIV/0!</v>
      </c>
      <c r="D182" s="106" t="e">
        <f t="shared" si="44"/>
        <v>#DIV/0!</v>
      </c>
      <c r="E182" s="106" t="e">
        <f t="shared" si="44"/>
        <v>#DIV/0!</v>
      </c>
      <c r="F182" s="106" t="e">
        <f t="shared" si="44"/>
        <v>#DIV/0!</v>
      </c>
      <c r="G182" s="106" t="e">
        <f t="shared" si="44"/>
        <v>#DIV/0!</v>
      </c>
      <c r="H182" s="106" t="e">
        <f t="shared" si="44"/>
        <v>#DIV/0!</v>
      </c>
      <c r="I182" s="106" t="e">
        <f t="shared" si="44"/>
        <v>#DIV/0!</v>
      </c>
      <c r="J182" s="106" t="e">
        <f t="shared" si="44"/>
        <v>#DIV/0!</v>
      </c>
      <c r="K182" s="106" t="e">
        <f t="shared" si="44"/>
        <v>#DIV/0!</v>
      </c>
      <c r="L182" s="106" t="e">
        <f t="shared" si="44"/>
        <v>#DIV/0!</v>
      </c>
      <c r="M182" s="106" t="e">
        <f t="shared" si="44"/>
        <v>#DIV/0!</v>
      </c>
      <c r="N182" s="106" t="e">
        <f t="shared" si="44"/>
        <v>#DIV/0!</v>
      </c>
      <c r="O182" s="107" t="e">
        <f t="shared" si="44"/>
        <v>#DIV/0!</v>
      </c>
    </row>
    <row r="183" spans="1:21" x14ac:dyDescent="0.25">
      <c r="B183" s="105" t="s">
        <v>72</v>
      </c>
      <c r="C183" s="106" t="e">
        <f t="shared" ref="C183:O183" si="45">C75/C176</f>
        <v>#DIV/0!</v>
      </c>
      <c r="D183" s="106" t="e">
        <f t="shared" si="45"/>
        <v>#DIV/0!</v>
      </c>
      <c r="E183" s="106" t="e">
        <f t="shared" si="45"/>
        <v>#DIV/0!</v>
      </c>
      <c r="F183" s="106" t="e">
        <f t="shared" si="45"/>
        <v>#DIV/0!</v>
      </c>
      <c r="G183" s="106" t="e">
        <f t="shared" si="45"/>
        <v>#DIV/0!</v>
      </c>
      <c r="H183" s="106" t="e">
        <f t="shared" si="45"/>
        <v>#DIV/0!</v>
      </c>
      <c r="I183" s="106" t="e">
        <f t="shared" si="45"/>
        <v>#DIV/0!</v>
      </c>
      <c r="J183" s="106" t="e">
        <f t="shared" si="45"/>
        <v>#DIV/0!</v>
      </c>
      <c r="K183" s="106" t="e">
        <f t="shared" si="45"/>
        <v>#DIV/0!</v>
      </c>
      <c r="L183" s="106" t="e">
        <f t="shared" si="45"/>
        <v>#DIV/0!</v>
      </c>
      <c r="M183" s="106" t="e">
        <f t="shared" si="45"/>
        <v>#DIV/0!</v>
      </c>
      <c r="N183" s="106" t="e">
        <f t="shared" si="45"/>
        <v>#DIV/0!</v>
      </c>
      <c r="O183" s="107" t="e">
        <f t="shared" si="45"/>
        <v>#DIV/0!</v>
      </c>
    </row>
    <row r="184" spans="1:21" x14ac:dyDescent="0.25">
      <c r="B184" s="105" t="s">
        <v>84</v>
      </c>
      <c r="C184" s="106" t="e">
        <f t="shared" ref="C184:O184" si="46">C89/C176</f>
        <v>#DIV/0!</v>
      </c>
      <c r="D184" s="106" t="e">
        <f t="shared" si="46"/>
        <v>#DIV/0!</v>
      </c>
      <c r="E184" s="106" t="e">
        <f t="shared" si="46"/>
        <v>#DIV/0!</v>
      </c>
      <c r="F184" s="106" t="e">
        <f t="shared" si="46"/>
        <v>#DIV/0!</v>
      </c>
      <c r="G184" s="106" t="e">
        <f t="shared" si="46"/>
        <v>#DIV/0!</v>
      </c>
      <c r="H184" s="106" t="e">
        <f t="shared" si="46"/>
        <v>#DIV/0!</v>
      </c>
      <c r="I184" s="106" t="e">
        <f t="shared" si="46"/>
        <v>#DIV/0!</v>
      </c>
      <c r="J184" s="106" t="e">
        <f t="shared" si="46"/>
        <v>#DIV/0!</v>
      </c>
      <c r="K184" s="106" t="e">
        <f t="shared" si="46"/>
        <v>#DIV/0!</v>
      </c>
      <c r="L184" s="106" t="e">
        <f t="shared" si="46"/>
        <v>#DIV/0!</v>
      </c>
      <c r="M184" s="106" t="e">
        <f t="shared" si="46"/>
        <v>#DIV/0!</v>
      </c>
      <c r="N184" s="106" t="e">
        <f t="shared" si="46"/>
        <v>#DIV/0!</v>
      </c>
      <c r="O184" s="107" t="e">
        <f t="shared" si="46"/>
        <v>#DIV/0!</v>
      </c>
    </row>
    <row r="185" spans="1:21" x14ac:dyDescent="0.25">
      <c r="B185" s="105" t="s">
        <v>96</v>
      </c>
      <c r="C185" s="106" t="e">
        <f t="shared" ref="C185:N185" si="47">C1857/C176</f>
        <v>#DIV/0!</v>
      </c>
      <c r="D185" s="106" t="e">
        <f t="shared" si="47"/>
        <v>#DIV/0!</v>
      </c>
      <c r="E185" s="106" t="e">
        <f t="shared" si="47"/>
        <v>#DIV/0!</v>
      </c>
      <c r="F185" s="106" t="e">
        <f t="shared" si="47"/>
        <v>#DIV/0!</v>
      </c>
      <c r="G185" s="106" t="e">
        <f t="shared" si="47"/>
        <v>#DIV/0!</v>
      </c>
      <c r="H185" s="106" t="e">
        <f t="shared" si="47"/>
        <v>#DIV/0!</v>
      </c>
      <c r="I185" s="106" t="e">
        <f t="shared" si="47"/>
        <v>#DIV/0!</v>
      </c>
      <c r="J185" s="106" t="e">
        <f t="shared" si="47"/>
        <v>#DIV/0!</v>
      </c>
      <c r="K185" s="106" t="e">
        <f t="shared" si="47"/>
        <v>#DIV/0!</v>
      </c>
      <c r="L185" s="106" t="e">
        <f t="shared" si="47"/>
        <v>#DIV/0!</v>
      </c>
      <c r="M185" s="106" t="e">
        <f t="shared" si="47"/>
        <v>#DIV/0!</v>
      </c>
      <c r="N185" s="106" t="e">
        <f t="shared" si="47"/>
        <v>#DIV/0!</v>
      </c>
      <c r="O185" s="107" t="e">
        <f>O105/O176</f>
        <v>#DIV/0!</v>
      </c>
    </row>
    <row r="186" spans="1:21" x14ac:dyDescent="0.25">
      <c r="B186" s="105" t="s">
        <v>100</v>
      </c>
      <c r="C186" s="106" t="e">
        <f t="shared" ref="C186:O186" si="48">C110/C176</f>
        <v>#DIV/0!</v>
      </c>
      <c r="D186" s="106" t="e">
        <f t="shared" si="48"/>
        <v>#DIV/0!</v>
      </c>
      <c r="E186" s="106" t="e">
        <f t="shared" si="48"/>
        <v>#DIV/0!</v>
      </c>
      <c r="F186" s="106" t="e">
        <f t="shared" si="48"/>
        <v>#DIV/0!</v>
      </c>
      <c r="G186" s="106" t="e">
        <f t="shared" si="48"/>
        <v>#DIV/0!</v>
      </c>
      <c r="H186" s="106" t="e">
        <f t="shared" si="48"/>
        <v>#DIV/0!</v>
      </c>
      <c r="I186" s="106" t="e">
        <f t="shared" si="48"/>
        <v>#DIV/0!</v>
      </c>
      <c r="J186" s="106" t="e">
        <f t="shared" si="48"/>
        <v>#DIV/0!</v>
      </c>
      <c r="K186" s="106" t="e">
        <f t="shared" si="48"/>
        <v>#DIV/0!</v>
      </c>
      <c r="L186" s="106" t="e">
        <f t="shared" si="48"/>
        <v>#DIV/0!</v>
      </c>
      <c r="M186" s="106" t="e">
        <f t="shared" si="48"/>
        <v>#DIV/0!</v>
      </c>
      <c r="N186" s="106" t="e">
        <f t="shared" si="48"/>
        <v>#DIV/0!</v>
      </c>
      <c r="O186" s="107" t="e">
        <f t="shared" si="48"/>
        <v>#DIV/0!</v>
      </c>
    </row>
    <row r="187" spans="1:21" x14ac:dyDescent="0.25">
      <c r="B187" s="105" t="s">
        <v>104</v>
      </c>
      <c r="C187" s="106" t="e">
        <f t="shared" ref="C187:O187" si="49">C118/C176</f>
        <v>#DIV/0!</v>
      </c>
      <c r="D187" s="106" t="e">
        <f t="shared" si="49"/>
        <v>#DIV/0!</v>
      </c>
      <c r="E187" s="106" t="e">
        <f t="shared" si="49"/>
        <v>#DIV/0!</v>
      </c>
      <c r="F187" s="106" t="e">
        <f t="shared" si="49"/>
        <v>#DIV/0!</v>
      </c>
      <c r="G187" s="106" t="e">
        <f t="shared" si="49"/>
        <v>#DIV/0!</v>
      </c>
      <c r="H187" s="106" t="e">
        <f t="shared" si="49"/>
        <v>#DIV/0!</v>
      </c>
      <c r="I187" s="106" t="e">
        <f t="shared" si="49"/>
        <v>#DIV/0!</v>
      </c>
      <c r="J187" s="106" t="e">
        <f t="shared" si="49"/>
        <v>#DIV/0!</v>
      </c>
      <c r="K187" s="106" t="e">
        <f t="shared" si="49"/>
        <v>#DIV/0!</v>
      </c>
      <c r="L187" s="106" t="e">
        <f t="shared" si="49"/>
        <v>#DIV/0!</v>
      </c>
      <c r="M187" s="106" t="e">
        <f t="shared" si="49"/>
        <v>#DIV/0!</v>
      </c>
      <c r="N187" s="106" t="e">
        <f t="shared" si="49"/>
        <v>#DIV/0!</v>
      </c>
      <c r="O187" s="107" t="e">
        <f t="shared" si="49"/>
        <v>#DIV/0!</v>
      </c>
    </row>
    <row r="188" spans="1:21" ht="15.75" thickBot="1" x14ac:dyDescent="0.3">
      <c r="B188" s="108" t="s">
        <v>108</v>
      </c>
      <c r="C188" s="109" t="e">
        <f t="shared" ref="C188:O188" si="50">C123/C176</f>
        <v>#DIV/0!</v>
      </c>
      <c r="D188" s="109" t="e">
        <f t="shared" si="50"/>
        <v>#DIV/0!</v>
      </c>
      <c r="E188" s="109" t="e">
        <f t="shared" si="50"/>
        <v>#DIV/0!</v>
      </c>
      <c r="F188" s="109" t="e">
        <f t="shared" si="50"/>
        <v>#DIV/0!</v>
      </c>
      <c r="G188" s="109" t="e">
        <f t="shared" si="50"/>
        <v>#DIV/0!</v>
      </c>
      <c r="H188" s="109" t="e">
        <f t="shared" si="50"/>
        <v>#DIV/0!</v>
      </c>
      <c r="I188" s="109" t="e">
        <f t="shared" si="50"/>
        <v>#DIV/0!</v>
      </c>
      <c r="J188" s="109" t="e">
        <f t="shared" si="50"/>
        <v>#DIV/0!</v>
      </c>
      <c r="K188" s="109" t="e">
        <f t="shared" si="50"/>
        <v>#DIV/0!</v>
      </c>
      <c r="L188" s="109" t="e">
        <f t="shared" si="50"/>
        <v>#DIV/0!</v>
      </c>
      <c r="M188" s="109" t="e">
        <f t="shared" si="50"/>
        <v>#DIV/0!</v>
      </c>
      <c r="N188" s="109" t="e">
        <f t="shared" si="50"/>
        <v>#DIV/0!</v>
      </c>
      <c r="O188" s="110" t="e">
        <f t="shared" si="50"/>
        <v>#DIV/0!</v>
      </c>
    </row>
    <row r="189" spans="1:21" s="115" customFormat="1" ht="13.5" thickBot="1" x14ac:dyDescent="0.25">
      <c r="A189" s="111"/>
      <c r="B189" s="112" t="s">
        <v>12</v>
      </c>
      <c r="C189" s="113" t="e">
        <f>SUM(C177:C188)</f>
        <v>#DIV/0!</v>
      </c>
      <c r="D189" s="113" t="e">
        <f t="shared" ref="D189:O189" si="51">SUM(D177:D188)</f>
        <v>#DIV/0!</v>
      </c>
      <c r="E189" s="113" t="e">
        <f t="shared" si="51"/>
        <v>#DIV/0!</v>
      </c>
      <c r="F189" s="113" t="e">
        <f t="shared" si="51"/>
        <v>#DIV/0!</v>
      </c>
      <c r="G189" s="113" t="e">
        <f t="shared" si="51"/>
        <v>#DIV/0!</v>
      </c>
      <c r="H189" s="113" t="e">
        <f t="shared" si="51"/>
        <v>#DIV/0!</v>
      </c>
      <c r="I189" s="113" t="e">
        <f t="shared" si="51"/>
        <v>#DIV/0!</v>
      </c>
      <c r="J189" s="113" t="e">
        <f t="shared" si="51"/>
        <v>#DIV/0!</v>
      </c>
      <c r="K189" s="113" t="e">
        <f t="shared" si="51"/>
        <v>#DIV/0!</v>
      </c>
      <c r="L189" s="113" t="e">
        <f t="shared" si="51"/>
        <v>#DIV/0!</v>
      </c>
      <c r="M189" s="113" t="e">
        <f t="shared" si="51"/>
        <v>#DIV/0!</v>
      </c>
      <c r="N189" s="113" t="e">
        <f t="shared" si="51"/>
        <v>#DIV/0!</v>
      </c>
      <c r="O189" s="114" t="e">
        <f t="shared" si="51"/>
        <v>#DIV/0!</v>
      </c>
      <c r="P189" s="111"/>
      <c r="Q189" s="111"/>
      <c r="R189" s="111"/>
      <c r="S189" s="111"/>
      <c r="T189" s="111"/>
      <c r="U189" s="111"/>
    </row>
    <row r="190" spans="1:21" x14ac:dyDescent="0.25">
      <c r="B190" s="116" t="s">
        <v>119</v>
      </c>
      <c r="C190" s="117" t="e">
        <f t="shared" ref="C190:O190" si="52">C138/C176</f>
        <v>#DIV/0!</v>
      </c>
      <c r="D190" s="117" t="e">
        <f t="shared" si="52"/>
        <v>#DIV/0!</v>
      </c>
      <c r="E190" s="117" t="e">
        <f t="shared" si="52"/>
        <v>#DIV/0!</v>
      </c>
      <c r="F190" s="117" t="e">
        <f t="shared" si="52"/>
        <v>#DIV/0!</v>
      </c>
      <c r="G190" s="117" t="e">
        <f t="shared" si="52"/>
        <v>#DIV/0!</v>
      </c>
      <c r="H190" s="117" t="e">
        <f t="shared" si="52"/>
        <v>#DIV/0!</v>
      </c>
      <c r="I190" s="117" t="e">
        <f t="shared" si="52"/>
        <v>#DIV/0!</v>
      </c>
      <c r="J190" s="117" t="e">
        <f t="shared" si="52"/>
        <v>#DIV/0!</v>
      </c>
      <c r="K190" s="117" t="e">
        <f t="shared" si="52"/>
        <v>#DIV/0!</v>
      </c>
      <c r="L190" s="117" t="e">
        <f t="shared" si="52"/>
        <v>#DIV/0!</v>
      </c>
      <c r="M190" s="117" t="e">
        <f t="shared" si="52"/>
        <v>#DIV/0!</v>
      </c>
      <c r="N190" s="117" t="e">
        <f t="shared" si="52"/>
        <v>#DIV/0!</v>
      </c>
      <c r="O190" s="118" t="e">
        <f t="shared" si="52"/>
        <v>#DIV/0!</v>
      </c>
    </row>
    <row r="191" spans="1:21" x14ac:dyDescent="0.25">
      <c r="B191" s="105" t="s">
        <v>133</v>
      </c>
      <c r="C191" s="106" t="e">
        <f t="shared" ref="C191:O191" si="53">C158/C176</f>
        <v>#DIV/0!</v>
      </c>
      <c r="D191" s="106" t="e">
        <f t="shared" si="53"/>
        <v>#DIV/0!</v>
      </c>
      <c r="E191" s="106" t="e">
        <f t="shared" si="53"/>
        <v>#DIV/0!</v>
      </c>
      <c r="F191" s="106" t="e">
        <f t="shared" si="53"/>
        <v>#DIV/0!</v>
      </c>
      <c r="G191" s="106" t="e">
        <f t="shared" si="53"/>
        <v>#DIV/0!</v>
      </c>
      <c r="H191" s="106" t="e">
        <f t="shared" si="53"/>
        <v>#DIV/0!</v>
      </c>
      <c r="I191" s="106" t="e">
        <f t="shared" si="53"/>
        <v>#DIV/0!</v>
      </c>
      <c r="J191" s="106" t="e">
        <f t="shared" si="53"/>
        <v>#DIV/0!</v>
      </c>
      <c r="K191" s="106" t="e">
        <f t="shared" si="53"/>
        <v>#DIV/0!</v>
      </c>
      <c r="L191" s="106" t="e">
        <f t="shared" si="53"/>
        <v>#DIV/0!</v>
      </c>
      <c r="M191" s="106" t="e">
        <f t="shared" si="53"/>
        <v>#DIV/0!</v>
      </c>
      <c r="N191" s="106" t="e">
        <f t="shared" si="53"/>
        <v>#DIV/0!</v>
      </c>
      <c r="O191" s="107" t="e">
        <f t="shared" si="53"/>
        <v>#DIV/0!</v>
      </c>
    </row>
    <row r="192" spans="1:21" ht="15.75" thickBot="1" x14ac:dyDescent="0.3">
      <c r="B192" s="108" t="s">
        <v>143</v>
      </c>
      <c r="C192" s="109" t="e">
        <f t="shared" ref="C192:O192" si="54">C171/C176</f>
        <v>#DIV/0!</v>
      </c>
      <c r="D192" s="109" t="e">
        <f t="shared" si="54"/>
        <v>#DIV/0!</v>
      </c>
      <c r="E192" s="109" t="e">
        <f t="shared" si="54"/>
        <v>#DIV/0!</v>
      </c>
      <c r="F192" s="109" t="e">
        <f t="shared" si="54"/>
        <v>#DIV/0!</v>
      </c>
      <c r="G192" s="109" t="e">
        <f t="shared" si="54"/>
        <v>#DIV/0!</v>
      </c>
      <c r="H192" s="109" t="e">
        <f t="shared" si="54"/>
        <v>#DIV/0!</v>
      </c>
      <c r="I192" s="109" t="e">
        <f t="shared" si="54"/>
        <v>#DIV/0!</v>
      </c>
      <c r="J192" s="109" t="e">
        <f t="shared" si="54"/>
        <v>#DIV/0!</v>
      </c>
      <c r="K192" s="109" t="e">
        <f t="shared" si="54"/>
        <v>#DIV/0!</v>
      </c>
      <c r="L192" s="109" t="e">
        <f t="shared" si="54"/>
        <v>#DIV/0!</v>
      </c>
      <c r="M192" s="109" t="e">
        <f t="shared" si="54"/>
        <v>#DIV/0!</v>
      </c>
      <c r="N192" s="109" t="e">
        <f t="shared" si="54"/>
        <v>#DIV/0!</v>
      </c>
      <c r="O192" s="110" t="e">
        <f t="shared" si="54"/>
        <v>#DIV/0!</v>
      </c>
    </row>
    <row r="193" spans="1:15" ht="15.75" thickBot="1" x14ac:dyDescent="0.3">
      <c r="A193" s="119"/>
      <c r="B193" s="120"/>
      <c r="C193" s="121" t="e">
        <f t="shared" ref="C193:O193" si="55">SUM(C189:C192)</f>
        <v>#DIV/0!</v>
      </c>
      <c r="D193" s="121" t="e">
        <f t="shared" si="55"/>
        <v>#DIV/0!</v>
      </c>
      <c r="E193" s="121" t="e">
        <f t="shared" si="55"/>
        <v>#DIV/0!</v>
      </c>
      <c r="F193" s="121" t="e">
        <f t="shared" si="55"/>
        <v>#DIV/0!</v>
      </c>
      <c r="G193" s="121" t="e">
        <f t="shared" si="55"/>
        <v>#DIV/0!</v>
      </c>
      <c r="H193" s="121" t="e">
        <f t="shared" si="55"/>
        <v>#DIV/0!</v>
      </c>
      <c r="I193" s="121" t="e">
        <f t="shared" si="55"/>
        <v>#DIV/0!</v>
      </c>
      <c r="J193" s="121" t="e">
        <f t="shared" si="55"/>
        <v>#DIV/0!</v>
      </c>
      <c r="K193" s="121" t="e">
        <f t="shared" si="55"/>
        <v>#DIV/0!</v>
      </c>
      <c r="L193" s="121" t="e">
        <f t="shared" si="55"/>
        <v>#DIV/0!</v>
      </c>
      <c r="M193" s="121" t="e">
        <f t="shared" si="55"/>
        <v>#DIV/0!</v>
      </c>
      <c r="N193" s="121" t="e">
        <f t="shared" si="55"/>
        <v>#DIV/0!</v>
      </c>
      <c r="O193" s="122" t="e">
        <f t="shared" si="55"/>
        <v>#DIV/0!</v>
      </c>
    </row>
    <row r="194" spans="1:15" s="4" customFormat="1" x14ac:dyDescent="0.25">
      <c r="A194" s="123"/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1:15" ht="15.75" thickBot="1" x14ac:dyDescent="0.3">
      <c r="B195" s="126" t="s">
        <v>146</v>
      </c>
      <c r="C195" s="127"/>
      <c r="D195" s="128"/>
      <c r="E195" s="129"/>
      <c r="F195" s="4"/>
      <c r="G195" s="4"/>
      <c r="H195" s="28"/>
      <c r="I195" s="4"/>
      <c r="J195" s="28"/>
      <c r="K195" s="4"/>
      <c r="L195" s="4"/>
      <c r="M195" s="4"/>
      <c r="N195" s="91"/>
      <c r="O195" s="4"/>
    </row>
    <row r="196" spans="1:15" ht="15.75" thickBot="1" x14ac:dyDescent="0.3">
      <c r="C196" s="128"/>
      <c r="D196" s="130" t="s">
        <v>147</v>
      </c>
      <c r="E196" s="131" t="s">
        <v>148</v>
      </c>
      <c r="F196" s="28"/>
      <c r="G196" s="28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B197" s="132" t="str">
        <f>B4</f>
        <v>TOTAL RECEITAS</v>
      </c>
      <c r="C197" s="133">
        <f>O11+C12</f>
        <v>0</v>
      </c>
      <c r="D197" s="134">
        <f>100%</f>
        <v>1</v>
      </c>
      <c r="E197" s="103"/>
      <c r="F197" s="28"/>
      <c r="G197" s="28"/>
      <c r="H197" s="4"/>
      <c r="I197" s="4"/>
      <c r="J197" s="4"/>
      <c r="K197" s="4"/>
      <c r="L197" s="4"/>
      <c r="M197" s="4"/>
      <c r="N197" s="4"/>
      <c r="O197" s="4"/>
    </row>
    <row r="198" spans="1:15" x14ac:dyDescent="0.25">
      <c r="B198" s="132" t="str">
        <f>B15</f>
        <v>HABITAÇÃO</v>
      </c>
      <c r="C198" s="133">
        <f>O15</f>
        <v>0</v>
      </c>
      <c r="D198" s="135"/>
      <c r="E198" s="106" t="e">
        <f>C198/$C$197</f>
        <v>#DIV/0!</v>
      </c>
      <c r="F198" s="28"/>
      <c r="G198" s="28"/>
      <c r="H198" s="4"/>
      <c r="I198" s="4"/>
      <c r="J198" s="4"/>
      <c r="K198" s="4"/>
      <c r="L198" s="4"/>
      <c r="M198" s="4"/>
      <c r="N198" s="4"/>
      <c r="O198" s="4"/>
    </row>
    <row r="199" spans="1:15" x14ac:dyDescent="0.25">
      <c r="B199" s="132" t="str">
        <f>B30</f>
        <v>SAÚDE</v>
      </c>
      <c r="C199" s="133">
        <f>O30</f>
        <v>0</v>
      </c>
      <c r="D199" s="135"/>
      <c r="E199" s="106" t="e">
        <f t="shared" ref="E199:E212" si="56">C199/$C$197</f>
        <v>#DIV/0!</v>
      </c>
      <c r="F199" s="28"/>
      <c r="G199" s="28"/>
      <c r="H199" s="4"/>
      <c r="I199" s="4"/>
      <c r="J199" s="4"/>
      <c r="K199" s="4"/>
      <c r="L199" s="4"/>
      <c r="M199" s="4"/>
      <c r="N199" s="4"/>
      <c r="O199" s="4"/>
    </row>
    <row r="200" spans="1:15" x14ac:dyDescent="0.25">
      <c r="B200" s="132" t="str">
        <f>B37</f>
        <v>MANUT./REFORMA DA CASA</v>
      </c>
      <c r="C200" s="133">
        <f>O37</f>
        <v>0</v>
      </c>
      <c r="D200" s="136"/>
      <c r="E200" s="106" t="e">
        <f t="shared" si="56"/>
        <v>#DIV/0!</v>
      </c>
      <c r="F200" s="52"/>
      <c r="G200" s="46"/>
      <c r="H200" s="46"/>
      <c r="I200" s="46"/>
      <c r="J200" s="46"/>
      <c r="K200" s="46"/>
      <c r="L200" s="46"/>
      <c r="M200" s="46"/>
      <c r="N200" s="4"/>
      <c r="O200" s="4"/>
    </row>
    <row r="201" spans="1:15" x14ac:dyDescent="0.25">
      <c r="B201" s="132" t="str">
        <f>B45</f>
        <v>CULTURAIS</v>
      </c>
      <c r="C201" s="133">
        <f>O45</f>
        <v>0</v>
      </c>
      <c r="D201" s="136"/>
      <c r="E201" s="106" t="e">
        <f t="shared" si="56"/>
        <v>#DIV/0!</v>
      </c>
      <c r="F201" s="46"/>
      <c r="G201" s="46"/>
      <c r="H201" s="46"/>
      <c r="I201" s="46"/>
      <c r="J201" s="46"/>
      <c r="K201" s="46"/>
      <c r="L201" s="46"/>
      <c r="M201" s="46"/>
      <c r="N201" s="4"/>
      <c r="O201" s="4"/>
    </row>
    <row r="202" spans="1:15" x14ac:dyDescent="0.25">
      <c r="B202" s="132" t="str">
        <f>B54</f>
        <v>PARCELA DÍVIDAS</v>
      </c>
      <c r="C202" s="133">
        <f>O54</f>
        <v>0</v>
      </c>
      <c r="D202" s="136"/>
      <c r="E202" s="106" t="e">
        <f t="shared" si="56"/>
        <v>#DIV/0!</v>
      </c>
      <c r="F202" s="46"/>
      <c r="G202" s="46"/>
      <c r="H202" s="46"/>
      <c r="I202" s="46"/>
      <c r="J202" s="46"/>
      <c r="K202" s="46"/>
      <c r="L202" s="46"/>
      <c r="M202" s="46"/>
      <c r="N202" s="4"/>
      <c r="O202" s="4"/>
    </row>
    <row r="203" spans="1:15" x14ac:dyDescent="0.25">
      <c r="B203" s="132" t="str">
        <f>B62</f>
        <v>AUTOMÓVEL</v>
      </c>
      <c r="C203" s="133">
        <f>O62</f>
        <v>0</v>
      </c>
      <c r="D203" s="136"/>
      <c r="E203" s="106" t="e">
        <f t="shared" si="56"/>
        <v>#DIV/0!</v>
      </c>
      <c r="F203" s="46"/>
      <c r="G203" s="46"/>
      <c r="H203" s="46"/>
      <c r="I203" s="46"/>
      <c r="J203" s="46"/>
      <c r="K203" s="46"/>
      <c r="L203" s="46"/>
      <c r="M203" s="46"/>
      <c r="N203" s="4"/>
      <c r="O203" s="4"/>
    </row>
    <row r="204" spans="1:15" x14ac:dyDescent="0.25">
      <c r="B204" s="132" t="str">
        <f>B75</f>
        <v>DESPESAS PESSOAIS</v>
      </c>
      <c r="C204" s="133">
        <f>O75</f>
        <v>0</v>
      </c>
      <c r="D204" s="136"/>
      <c r="E204" s="106" t="e">
        <f t="shared" si="56"/>
        <v>#DIV/0!</v>
      </c>
      <c r="F204" s="46"/>
      <c r="G204" s="46"/>
      <c r="H204" s="46"/>
      <c r="I204" s="46"/>
      <c r="J204" s="46"/>
      <c r="K204" s="46"/>
      <c r="L204" s="46"/>
      <c r="M204" s="46"/>
      <c r="N204" s="4"/>
      <c r="O204" s="4"/>
    </row>
    <row r="205" spans="1:15" x14ac:dyDescent="0.25">
      <c r="B205" s="132" t="str">
        <f>B89</f>
        <v>LAZER</v>
      </c>
      <c r="C205" s="133">
        <f>O89</f>
        <v>0</v>
      </c>
      <c r="D205" s="136"/>
      <c r="E205" s="106" t="e">
        <f t="shared" si="56"/>
        <v>#DIV/0!</v>
      </c>
      <c r="F205" s="46"/>
      <c r="G205" s="46"/>
      <c r="H205" s="46"/>
      <c r="I205" s="46"/>
      <c r="J205" s="46"/>
      <c r="K205" s="46"/>
      <c r="L205" s="46"/>
      <c r="M205" s="46"/>
      <c r="N205" s="4"/>
      <c r="O205" s="4"/>
    </row>
    <row r="206" spans="1:15" x14ac:dyDescent="0.25">
      <c r="B206" s="132" t="str">
        <f>B105</f>
        <v>BANCÁRIAS</v>
      </c>
      <c r="C206" s="133">
        <f>O105</f>
        <v>0</v>
      </c>
      <c r="D206" s="136"/>
      <c r="E206" s="106" t="e">
        <f t="shared" si="56"/>
        <v>#DIV/0!</v>
      </c>
      <c r="F206" s="46"/>
      <c r="G206" s="46"/>
      <c r="H206" s="46"/>
      <c r="I206" s="46"/>
      <c r="J206" s="46"/>
      <c r="K206" s="46"/>
      <c r="L206" s="46"/>
      <c r="M206" s="46"/>
      <c r="N206" s="4"/>
      <c r="O206" s="4"/>
    </row>
    <row r="207" spans="1:15" x14ac:dyDescent="0.25">
      <c r="B207" s="132" t="str">
        <f>B110</f>
        <v>CARTÕES DE CRÉDITO</v>
      </c>
      <c r="C207" s="133">
        <f>O110</f>
        <v>0</v>
      </c>
      <c r="D207" s="136"/>
      <c r="E207" s="106" t="e">
        <f t="shared" si="56"/>
        <v>#DIV/0!</v>
      </c>
      <c r="F207" s="46"/>
      <c r="G207" s="46"/>
      <c r="H207" s="46"/>
      <c r="I207" s="46"/>
      <c r="J207" s="46"/>
      <c r="K207" s="46"/>
      <c r="L207" s="46"/>
      <c r="M207" s="46"/>
      <c r="N207" s="4"/>
      <c r="O207" s="4"/>
    </row>
    <row r="208" spans="1:15" x14ac:dyDescent="0.25">
      <c r="B208" s="132" t="s">
        <v>104</v>
      </c>
      <c r="C208" s="133">
        <f>O118</f>
        <v>0</v>
      </c>
      <c r="D208" s="136"/>
      <c r="E208" s="106" t="e">
        <f t="shared" si="56"/>
        <v>#DIV/0!</v>
      </c>
      <c r="F208" s="46"/>
      <c r="G208" s="46"/>
      <c r="H208" s="46"/>
      <c r="I208" s="46"/>
      <c r="J208" s="46"/>
      <c r="K208" s="46"/>
      <c r="L208" s="46"/>
      <c r="M208" s="46"/>
      <c r="N208" s="4"/>
      <c r="O208" s="4"/>
    </row>
    <row r="209" spans="2:15" x14ac:dyDescent="0.25">
      <c r="B209" s="132" t="str">
        <f>B123</f>
        <v>DEPENDENTES</v>
      </c>
      <c r="C209" s="133">
        <f>O123</f>
        <v>0</v>
      </c>
      <c r="D209" s="136"/>
      <c r="E209" s="106" t="e">
        <f t="shared" si="56"/>
        <v>#DIV/0!</v>
      </c>
      <c r="F209" s="46"/>
      <c r="G209" s="46"/>
      <c r="H209" s="46"/>
      <c r="I209" s="46"/>
      <c r="J209" s="46"/>
      <c r="K209" s="46"/>
      <c r="L209" s="46"/>
      <c r="M209" s="46"/>
      <c r="N209" s="4"/>
      <c r="O209" s="4"/>
    </row>
    <row r="210" spans="2:15" x14ac:dyDescent="0.25">
      <c r="B210" s="132" t="str">
        <f>B138</f>
        <v>INVESTIMENTO FINANCEIRO</v>
      </c>
      <c r="C210" s="133">
        <f>O138</f>
        <v>0</v>
      </c>
      <c r="D210" s="136"/>
      <c r="E210" s="106" t="e">
        <f t="shared" si="56"/>
        <v>#DIV/0!</v>
      </c>
      <c r="F210" s="46"/>
      <c r="G210" s="46"/>
      <c r="H210" s="46"/>
      <c r="I210" s="46"/>
      <c r="J210" s="46"/>
      <c r="K210" s="46"/>
      <c r="L210" s="46"/>
      <c r="M210" s="46"/>
      <c r="N210" s="4"/>
      <c r="O210" s="4"/>
    </row>
    <row r="211" spans="2:15" x14ac:dyDescent="0.25">
      <c r="B211" s="132" t="str">
        <f>B158</f>
        <v>INVESTIMENTOS BENS</v>
      </c>
      <c r="C211" s="133">
        <f>O158</f>
        <v>0</v>
      </c>
      <c r="D211" s="136"/>
      <c r="E211" s="106" t="e">
        <f t="shared" si="56"/>
        <v>#DIV/0!</v>
      </c>
      <c r="F211" s="46"/>
      <c r="G211" s="46"/>
      <c r="H211" s="46"/>
      <c r="I211" s="46"/>
      <c r="J211" s="46"/>
      <c r="K211" s="46"/>
      <c r="L211" s="46"/>
      <c r="M211" s="46"/>
      <c r="N211" s="4"/>
      <c r="O211" s="4"/>
    </row>
    <row r="212" spans="2:15" x14ac:dyDescent="0.25">
      <c r="B212" s="132" t="s">
        <v>149</v>
      </c>
      <c r="C212" s="133">
        <f>N172</f>
        <v>0</v>
      </c>
      <c r="D212" s="136"/>
      <c r="E212" s="106" t="e">
        <f t="shared" si="56"/>
        <v>#DIV/0!</v>
      </c>
      <c r="F212" s="46"/>
      <c r="G212" s="46"/>
      <c r="H212" s="46"/>
      <c r="I212" s="46"/>
      <c r="J212" s="46"/>
      <c r="K212" s="46"/>
      <c r="L212" s="46"/>
      <c r="M212" s="46"/>
      <c r="N212" s="4"/>
      <c r="O212" s="4"/>
    </row>
    <row r="213" spans="2:15" s="4" customFormat="1" x14ac:dyDescent="0.25">
      <c r="E213" s="137" t="e">
        <f>SUM(E198:E212)</f>
        <v>#DIV/0!</v>
      </c>
    </row>
    <row r="214" spans="2:15" s="4" customFormat="1" x14ac:dyDescent="0.25">
      <c r="E214" s="138"/>
      <c r="F214" s="139" t="s">
        <v>150</v>
      </c>
    </row>
    <row r="215" spans="2:15" s="4" customFormat="1" x14ac:dyDescent="0.25">
      <c r="E215" s="138"/>
      <c r="F215" s="139"/>
    </row>
    <row r="216" spans="2:15" s="4" customFormat="1" x14ac:dyDescent="0.25">
      <c r="E216" s="138"/>
      <c r="F216" s="139"/>
    </row>
    <row r="217" spans="2:15" s="4" customFormat="1" x14ac:dyDescent="0.25">
      <c r="E217" s="138"/>
      <c r="F217" s="139"/>
    </row>
    <row r="218" spans="2:15" s="4" customFormat="1" x14ac:dyDescent="0.25">
      <c r="E218" s="138"/>
      <c r="F218" s="139"/>
    </row>
    <row r="219" spans="2:15" s="4" customFormat="1" x14ac:dyDescent="0.25">
      <c r="E219" s="138"/>
      <c r="F219" s="139"/>
    </row>
    <row r="220" spans="2:15" s="4" customFormat="1" x14ac:dyDescent="0.25">
      <c r="E220" s="138"/>
      <c r="F220" s="139"/>
    </row>
    <row r="221" spans="2:15" s="4" customFormat="1" x14ac:dyDescent="0.25">
      <c r="E221" s="138"/>
      <c r="F221" s="139"/>
    </row>
    <row r="222" spans="2:15" s="4" customFormat="1" x14ac:dyDescent="0.25">
      <c r="E222" s="138"/>
      <c r="F222" s="139"/>
    </row>
    <row r="223" spans="2:15" s="4" customFormat="1" x14ac:dyDescent="0.25">
      <c r="F223" s="28"/>
      <c r="G223" s="28"/>
    </row>
    <row r="224" spans="2:15" s="4" customFormat="1" x14ac:dyDescent="0.25"/>
    <row r="225" spans="1:21" s="4" customFormat="1" x14ac:dyDescent="0.25"/>
    <row r="226" spans="1:21" s="4" customFormat="1" x14ac:dyDescent="0.25"/>
    <row r="227" spans="1:21" s="4" customFormat="1" x14ac:dyDescent="0.25"/>
    <row r="228" spans="1:21" s="4" customFormat="1" x14ac:dyDescent="0.25"/>
    <row r="229" spans="1:21" s="4" customFormat="1" x14ac:dyDescent="0.25"/>
    <row r="230" spans="1:21" s="4" customFormat="1" ht="26.25" thickBot="1" x14ac:dyDescent="0.3">
      <c r="A230" s="140"/>
      <c r="F230" s="141" t="s">
        <v>151</v>
      </c>
      <c r="G230" s="141"/>
      <c r="H230" s="141"/>
      <c r="I230" s="141"/>
    </row>
    <row r="231" spans="1:21" ht="15.75" thickBot="1" x14ac:dyDescent="0.3">
      <c r="A231" s="142"/>
      <c r="B231" s="143" t="s">
        <v>152</v>
      </c>
      <c r="C231" s="144">
        <f t="shared" ref="C231:O231" si="57">C248+C255-C261</f>
        <v>1427020.44</v>
      </c>
      <c r="D231" s="144">
        <f t="shared" si="57"/>
        <v>1427020.44</v>
      </c>
      <c r="E231" s="144">
        <f t="shared" si="57"/>
        <v>1427020.44</v>
      </c>
      <c r="F231" s="144">
        <f t="shared" si="57"/>
        <v>1427020.44</v>
      </c>
      <c r="G231" s="144">
        <f t="shared" si="57"/>
        <v>1427020.44</v>
      </c>
      <c r="H231" s="144">
        <f t="shared" si="57"/>
        <v>1427020.44</v>
      </c>
      <c r="I231" s="144">
        <f t="shared" si="57"/>
        <v>1427020.44</v>
      </c>
      <c r="J231" s="144">
        <f t="shared" si="57"/>
        <v>1427020.44</v>
      </c>
      <c r="K231" s="144">
        <f t="shared" si="57"/>
        <v>1427020.44</v>
      </c>
      <c r="L231" s="144">
        <f t="shared" si="57"/>
        <v>1427020.44</v>
      </c>
      <c r="M231" s="144">
        <f t="shared" si="57"/>
        <v>1434361.4500000002</v>
      </c>
      <c r="N231" s="144">
        <f t="shared" si="57"/>
        <v>1434361.4500000002</v>
      </c>
      <c r="O231" s="145">
        <f t="shared" si="57"/>
        <v>1434361.4500000002</v>
      </c>
    </row>
    <row r="232" spans="1:21" s="128" customFormat="1" x14ac:dyDescent="0.25">
      <c r="A232" s="66"/>
      <c r="B232" t="s">
        <v>153</v>
      </c>
      <c r="C232" s="146">
        <f>C273+C140</f>
        <v>80000</v>
      </c>
      <c r="D232" s="146">
        <f t="shared" ref="D232:N237" si="58">C232+D140</f>
        <v>80000</v>
      </c>
      <c r="E232" s="146">
        <f t="shared" si="58"/>
        <v>80000</v>
      </c>
      <c r="F232" s="146">
        <f t="shared" si="58"/>
        <v>80000</v>
      </c>
      <c r="G232" s="146">
        <f t="shared" si="58"/>
        <v>80000</v>
      </c>
      <c r="H232" s="146">
        <f t="shared" si="58"/>
        <v>80000</v>
      </c>
      <c r="I232" s="146">
        <f t="shared" si="58"/>
        <v>80000</v>
      </c>
      <c r="J232" s="146">
        <f t="shared" si="58"/>
        <v>80000</v>
      </c>
      <c r="K232" s="146">
        <f t="shared" si="58"/>
        <v>80000</v>
      </c>
      <c r="L232" s="146">
        <f t="shared" si="58"/>
        <v>80000</v>
      </c>
      <c r="M232" s="146">
        <f>L232+M140+7341.01</f>
        <v>87341.01</v>
      </c>
      <c r="N232" s="146">
        <f t="shared" si="58"/>
        <v>87341.01</v>
      </c>
      <c r="O232" s="147">
        <f t="shared" ref="O232:O261" si="59">N232</f>
        <v>87341.01</v>
      </c>
      <c r="P232" s="4"/>
      <c r="Q232" s="4"/>
      <c r="R232" s="4"/>
      <c r="S232" s="4"/>
      <c r="T232" s="4"/>
      <c r="U232" s="4"/>
    </row>
    <row r="233" spans="1:21" s="128" customFormat="1" x14ac:dyDescent="0.25">
      <c r="A233" s="66"/>
      <c r="B233" t="s">
        <v>154</v>
      </c>
      <c r="C233" s="146">
        <f>C274+C141+0.58</f>
        <v>113.94</v>
      </c>
      <c r="D233" s="146">
        <f t="shared" si="58"/>
        <v>113.94</v>
      </c>
      <c r="E233" s="146">
        <f t="shared" si="58"/>
        <v>113.94</v>
      </c>
      <c r="F233" s="146">
        <f t="shared" si="58"/>
        <v>113.94</v>
      </c>
      <c r="G233" s="146">
        <f t="shared" si="58"/>
        <v>113.94</v>
      </c>
      <c r="H233" s="146">
        <f t="shared" si="58"/>
        <v>113.94</v>
      </c>
      <c r="I233" s="146">
        <f t="shared" si="58"/>
        <v>113.94</v>
      </c>
      <c r="J233" s="146">
        <f t="shared" si="58"/>
        <v>113.94</v>
      </c>
      <c r="K233" s="146">
        <f t="shared" si="58"/>
        <v>113.94</v>
      </c>
      <c r="L233" s="146">
        <f t="shared" si="58"/>
        <v>113.94</v>
      </c>
      <c r="M233" s="146">
        <f t="shared" si="58"/>
        <v>113.94</v>
      </c>
      <c r="N233" s="146">
        <f t="shared" si="58"/>
        <v>113.94</v>
      </c>
      <c r="O233" s="147">
        <f t="shared" si="59"/>
        <v>113.94</v>
      </c>
      <c r="P233" s="4"/>
      <c r="Q233" s="4"/>
      <c r="R233" s="4"/>
      <c r="S233" s="4"/>
      <c r="T233" s="4"/>
      <c r="U233" s="4"/>
    </row>
    <row r="234" spans="1:21" s="128" customFormat="1" x14ac:dyDescent="0.25">
      <c r="A234" s="66"/>
      <c r="B234" t="s">
        <v>121</v>
      </c>
      <c r="C234" s="146">
        <f>C275+C142</f>
        <v>89603.87</v>
      </c>
      <c r="D234" s="146">
        <f t="shared" si="58"/>
        <v>89603.87</v>
      </c>
      <c r="E234" s="146">
        <f t="shared" si="58"/>
        <v>89603.87</v>
      </c>
      <c r="F234" s="146">
        <f t="shared" si="58"/>
        <v>89603.87</v>
      </c>
      <c r="G234" s="146">
        <f t="shared" si="58"/>
        <v>89603.87</v>
      </c>
      <c r="H234" s="146">
        <f t="shared" si="58"/>
        <v>89603.87</v>
      </c>
      <c r="I234" s="146">
        <f t="shared" si="58"/>
        <v>89603.87</v>
      </c>
      <c r="J234" s="146">
        <f t="shared" si="58"/>
        <v>89603.87</v>
      </c>
      <c r="K234" s="146">
        <f t="shared" si="58"/>
        <v>89603.87</v>
      </c>
      <c r="L234" s="146">
        <f t="shared" si="58"/>
        <v>89603.87</v>
      </c>
      <c r="M234" s="146">
        <f t="shared" si="58"/>
        <v>89603.87</v>
      </c>
      <c r="N234" s="146">
        <f t="shared" si="58"/>
        <v>89603.87</v>
      </c>
      <c r="O234" s="147">
        <f t="shared" si="59"/>
        <v>89603.87</v>
      </c>
      <c r="P234" s="4"/>
      <c r="Q234" s="4"/>
      <c r="R234" s="4"/>
      <c r="S234" s="4"/>
      <c r="T234" s="4"/>
      <c r="U234" s="4"/>
    </row>
    <row r="235" spans="1:21" s="128" customFormat="1" x14ac:dyDescent="0.25">
      <c r="A235" s="66"/>
      <c r="B235" t="s">
        <v>155</v>
      </c>
      <c r="C235" s="146">
        <f>C276+C143</f>
        <v>26771</v>
      </c>
      <c r="D235" s="146">
        <f t="shared" si="58"/>
        <v>26771</v>
      </c>
      <c r="E235" s="146">
        <f t="shared" si="58"/>
        <v>26771</v>
      </c>
      <c r="F235" s="146">
        <f t="shared" si="58"/>
        <v>26771</v>
      </c>
      <c r="G235" s="146">
        <f t="shared" si="58"/>
        <v>26771</v>
      </c>
      <c r="H235" s="146">
        <f t="shared" si="58"/>
        <v>26771</v>
      </c>
      <c r="I235" s="146">
        <f t="shared" si="58"/>
        <v>26771</v>
      </c>
      <c r="J235" s="146">
        <f t="shared" si="58"/>
        <v>26771</v>
      </c>
      <c r="K235" s="146">
        <f t="shared" si="58"/>
        <v>26771</v>
      </c>
      <c r="L235" s="146">
        <f t="shared" si="58"/>
        <v>26771</v>
      </c>
      <c r="M235" s="146">
        <f t="shared" si="58"/>
        <v>26771</v>
      </c>
      <c r="N235" s="146">
        <f t="shared" si="58"/>
        <v>26771</v>
      </c>
      <c r="O235" s="147">
        <f t="shared" si="59"/>
        <v>26771</v>
      </c>
      <c r="P235" s="28"/>
      <c r="Q235" s="4"/>
      <c r="R235" s="4"/>
      <c r="S235" s="4"/>
      <c r="T235" s="4"/>
      <c r="U235" s="4"/>
    </row>
    <row r="236" spans="1:21" s="128" customFormat="1" x14ac:dyDescent="0.25">
      <c r="A236" s="66"/>
      <c r="B236" t="s">
        <v>156</v>
      </c>
      <c r="C236" s="146">
        <f>C277+C144</f>
        <v>9237.39</v>
      </c>
      <c r="D236" s="146">
        <f t="shared" si="58"/>
        <v>9237.39</v>
      </c>
      <c r="E236" s="146">
        <f t="shared" si="58"/>
        <v>9237.39</v>
      </c>
      <c r="F236" s="146">
        <f t="shared" si="58"/>
        <v>9237.39</v>
      </c>
      <c r="G236" s="146">
        <f t="shared" si="58"/>
        <v>9237.39</v>
      </c>
      <c r="H236" s="146">
        <f t="shared" si="58"/>
        <v>9237.39</v>
      </c>
      <c r="I236" s="146">
        <f t="shared" si="58"/>
        <v>9237.39</v>
      </c>
      <c r="J236" s="146">
        <f t="shared" si="58"/>
        <v>9237.39</v>
      </c>
      <c r="K236" s="146">
        <f t="shared" si="58"/>
        <v>9237.39</v>
      </c>
      <c r="L236" s="146">
        <f t="shared" si="58"/>
        <v>9237.39</v>
      </c>
      <c r="M236" s="146">
        <f t="shared" si="58"/>
        <v>9237.39</v>
      </c>
      <c r="N236" s="146">
        <f t="shared" si="58"/>
        <v>9237.39</v>
      </c>
      <c r="O236" s="147">
        <f t="shared" si="59"/>
        <v>9237.39</v>
      </c>
      <c r="P236" s="4"/>
      <c r="Q236" s="4"/>
      <c r="R236" s="4"/>
      <c r="S236" s="4"/>
      <c r="T236" s="4"/>
      <c r="U236" s="4"/>
    </row>
    <row r="237" spans="1:21" s="128" customFormat="1" x14ac:dyDescent="0.25">
      <c r="A237" s="66"/>
      <c r="B237" t="s">
        <v>122</v>
      </c>
      <c r="C237" s="146">
        <f>C278+C145</f>
        <v>209935.41</v>
      </c>
      <c r="D237" s="146">
        <f t="shared" si="58"/>
        <v>209935.41</v>
      </c>
      <c r="E237" s="146">
        <f t="shared" si="58"/>
        <v>209935.41</v>
      </c>
      <c r="F237" s="146">
        <f t="shared" si="58"/>
        <v>209935.41</v>
      </c>
      <c r="G237" s="146">
        <f t="shared" si="58"/>
        <v>209935.41</v>
      </c>
      <c r="H237" s="146">
        <f t="shared" si="58"/>
        <v>209935.41</v>
      </c>
      <c r="I237" s="146">
        <f t="shared" si="58"/>
        <v>209935.41</v>
      </c>
      <c r="J237" s="146">
        <f t="shared" si="58"/>
        <v>209935.41</v>
      </c>
      <c r="K237" s="146">
        <f t="shared" si="58"/>
        <v>209935.41</v>
      </c>
      <c r="L237" s="146">
        <f t="shared" si="58"/>
        <v>209935.41</v>
      </c>
      <c r="M237" s="146">
        <f t="shared" si="58"/>
        <v>209935.41</v>
      </c>
      <c r="N237" s="146">
        <f t="shared" si="58"/>
        <v>209935.41</v>
      </c>
      <c r="O237" s="147">
        <f t="shared" si="59"/>
        <v>209935.41</v>
      </c>
      <c r="P237" s="4"/>
      <c r="Q237" s="4"/>
      <c r="R237" s="4"/>
      <c r="S237" s="4"/>
      <c r="T237" s="4"/>
      <c r="U237" s="4"/>
    </row>
    <row r="238" spans="1:21" s="128" customFormat="1" x14ac:dyDescent="0.25">
      <c r="A238" s="66"/>
      <c r="B238" s="36" t="str">
        <f>B281</f>
        <v>Capital Social Sicredi</v>
      </c>
      <c r="C238" s="146">
        <f>C281+C147</f>
        <v>12922</v>
      </c>
      <c r="D238" s="146">
        <f t="shared" ref="D238:N238" si="60">C238+D147</f>
        <v>12922</v>
      </c>
      <c r="E238" s="146">
        <f t="shared" si="60"/>
        <v>12922</v>
      </c>
      <c r="F238" s="146">
        <f t="shared" si="60"/>
        <v>12922</v>
      </c>
      <c r="G238" s="146">
        <f t="shared" si="60"/>
        <v>12922</v>
      </c>
      <c r="H238" s="146">
        <f t="shared" si="60"/>
        <v>12922</v>
      </c>
      <c r="I238" s="146">
        <f t="shared" si="60"/>
        <v>12922</v>
      </c>
      <c r="J238" s="146">
        <f t="shared" si="60"/>
        <v>12922</v>
      </c>
      <c r="K238" s="146">
        <f t="shared" si="60"/>
        <v>12922</v>
      </c>
      <c r="L238" s="146">
        <f t="shared" si="60"/>
        <v>12922</v>
      </c>
      <c r="M238" s="146">
        <f t="shared" si="60"/>
        <v>12922</v>
      </c>
      <c r="N238" s="146">
        <f t="shared" si="60"/>
        <v>12922</v>
      </c>
      <c r="O238" s="147">
        <f t="shared" si="59"/>
        <v>12922</v>
      </c>
      <c r="P238" s="4"/>
      <c r="Q238" s="4"/>
      <c r="R238" s="4"/>
      <c r="S238" s="4"/>
      <c r="T238" s="4"/>
      <c r="U238" s="4"/>
    </row>
    <row r="239" spans="1:21" s="128" customFormat="1" x14ac:dyDescent="0.25">
      <c r="A239" s="66"/>
      <c r="B239" s="36" t="str">
        <f>B279</f>
        <v>Aplicações Sicredi</v>
      </c>
      <c r="C239" s="146">
        <f>C279+C149</f>
        <v>85125.85</v>
      </c>
      <c r="D239" s="146">
        <f t="shared" ref="D239:N239" si="61">C239+D149</f>
        <v>85125.85</v>
      </c>
      <c r="E239" s="146">
        <f t="shared" si="61"/>
        <v>85125.85</v>
      </c>
      <c r="F239" s="146">
        <f t="shared" si="61"/>
        <v>85125.85</v>
      </c>
      <c r="G239" s="146">
        <f t="shared" si="61"/>
        <v>85125.85</v>
      </c>
      <c r="H239" s="146">
        <f t="shared" si="61"/>
        <v>85125.85</v>
      </c>
      <c r="I239" s="146">
        <f t="shared" si="61"/>
        <v>85125.85</v>
      </c>
      <c r="J239" s="146">
        <f t="shared" si="61"/>
        <v>85125.85</v>
      </c>
      <c r="K239" s="146">
        <f t="shared" si="61"/>
        <v>85125.85</v>
      </c>
      <c r="L239" s="146">
        <f t="shared" si="61"/>
        <v>85125.85</v>
      </c>
      <c r="M239" s="146">
        <f t="shared" si="61"/>
        <v>85125.85</v>
      </c>
      <c r="N239" s="146">
        <f t="shared" si="61"/>
        <v>85125.85</v>
      </c>
      <c r="O239" s="147">
        <f t="shared" si="59"/>
        <v>85125.85</v>
      </c>
      <c r="P239" s="4"/>
      <c r="Q239" s="4"/>
      <c r="R239" s="4"/>
      <c r="S239" s="4"/>
      <c r="T239" s="4"/>
      <c r="U239" s="4"/>
    </row>
    <row r="240" spans="1:21" s="128" customFormat="1" x14ac:dyDescent="0.25">
      <c r="A240" s="66"/>
      <c r="B240" s="36" t="s">
        <v>125</v>
      </c>
      <c r="C240" s="146">
        <f>C280+C148</f>
        <v>51083.15</v>
      </c>
      <c r="D240" s="146">
        <f t="shared" ref="D240:N240" si="62">C240+D148</f>
        <v>51083.15</v>
      </c>
      <c r="E240" s="146">
        <f t="shared" si="62"/>
        <v>51083.15</v>
      </c>
      <c r="F240" s="146">
        <f t="shared" si="62"/>
        <v>51083.15</v>
      </c>
      <c r="G240" s="146">
        <f t="shared" si="62"/>
        <v>51083.15</v>
      </c>
      <c r="H240" s="146">
        <f t="shared" si="62"/>
        <v>51083.15</v>
      </c>
      <c r="I240" s="146">
        <f t="shared" si="62"/>
        <v>51083.15</v>
      </c>
      <c r="J240" s="146">
        <f t="shared" si="62"/>
        <v>51083.15</v>
      </c>
      <c r="K240" s="146">
        <f t="shared" si="62"/>
        <v>51083.15</v>
      </c>
      <c r="L240" s="146">
        <f t="shared" si="62"/>
        <v>51083.15</v>
      </c>
      <c r="M240" s="146">
        <f t="shared" si="62"/>
        <v>51083.15</v>
      </c>
      <c r="N240" s="146">
        <f t="shared" si="62"/>
        <v>51083.15</v>
      </c>
      <c r="O240" s="147">
        <f t="shared" si="59"/>
        <v>51083.15</v>
      </c>
      <c r="P240" s="4"/>
      <c r="Q240" s="4"/>
      <c r="R240" s="4"/>
      <c r="S240" s="4"/>
      <c r="T240" s="4"/>
      <c r="U240" s="4"/>
    </row>
    <row r="241" spans="1:21" s="128" customFormat="1" x14ac:dyDescent="0.25">
      <c r="A241" s="66"/>
      <c r="B241" s="36" t="s">
        <v>128</v>
      </c>
      <c r="C241" s="146">
        <f>C283+C151</f>
        <v>73948.55</v>
      </c>
      <c r="D241" s="146">
        <f t="shared" ref="D241:N241" si="63">C241+D151</f>
        <v>73948.55</v>
      </c>
      <c r="E241" s="146">
        <f t="shared" si="63"/>
        <v>73948.55</v>
      </c>
      <c r="F241" s="146">
        <f t="shared" si="63"/>
        <v>73948.55</v>
      </c>
      <c r="G241" s="146">
        <f t="shared" si="63"/>
        <v>73948.55</v>
      </c>
      <c r="H241" s="146">
        <f t="shared" si="63"/>
        <v>73948.55</v>
      </c>
      <c r="I241" s="146">
        <f t="shared" si="63"/>
        <v>73948.55</v>
      </c>
      <c r="J241" s="146">
        <f t="shared" si="63"/>
        <v>73948.55</v>
      </c>
      <c r="K241" s="146">
        <f t="shared" si="63"/>
        <v>73948.55</v>
      </c>
      <c r="L241" s="146">
        <f t="shared" si="63"/>
        <v>73948.55</v>
      </c>
      <c r="M241" s="146">
        <f t="shared" si="63"/>
        <v>73948.55</v>
      </c>
      <c r="N241" s="146">
        <f t="shared" si="63"/>
        <v>73948.55</v>
      </c>
      <c r="O241" s="147">
        <f t="shared" si="59"/>
        <v>73948.55</v>
      </c>
      <c r="P241" s="4"/>
      <c r="Q241" s="4"/>
      <c r="R241" s="4"/>
      <c r="S241" s="4"/>
      <c r="T241" s="4"/>
      <c r="U241" s="4"/>
    </row>
    <row r="242" spans="1:21" s="128" customFormat="1" x14ac:dyDescent="0.25">
      <c r="A242" s="66"/>
      <c r="B242" s="72" t="s">
        <v>127</v>
      </c>
      <c r="C242" s="146">
        <f>C282+C150</f>
        <v>50437.279999999999</v>
      </c>
      <c r="D242" s="146">
        <f t="shared" ref="D242:N242" si="64">C242+D150</f>
        <v>50437.279999999999</v>
      </c>
      <c r="E242" s="146">
        <f t="shared" si="64"/>
        <v>50437.279999999999</v>
      </c>
      <c r="F242" s="146">
        <f t="shared" si="64"/>
        <v>50437.279999999999</v>
      </c>
      <c r="G242" s="146">
        <f t="shared" si="64"/>
        <v>50437.279999999999</v>
      </c>
      <c r="H242" s="146">
        <f t="shared" si="64"/>
        <v>50437.279999999999</v>
      </c>
      <c r="I242" s="146">
        <f t="shared" si="64"/>
        <v>50437.279999999999</v>
      </c>
      <c r="J242" s="146">
        <f t="shared" si="64"/>
        <v>50437.279999999999</v>
      </c>
      <c r="K242" s="146">
        <f t="shared" si="64"/>
        <v>50437.279999999999</v>
      </c>
      <c r="L242" s="146">
        <f t="shared" si="64"/>
        <v>50437.279999999999</v>
      </c>
      <c r="M242" s="146">
        <f t="shared" si="64"/>
        <v>50437.279999999999</v>
      </c>
      <c r="N242" s="146">
        <f t="shared" si="64"/>
        <v>50437.279999999999</v>
      </c>
      <c r="O242" s="147">
        <f t="shared" si="59"/>
        <v>50437.279999999999</v>
      </c>
      <c r="P242" s="4"/>
      <c r="Q242" s="4"/>
      <c r="R242" s="4"/>
      <c r="S242" s="4"/>
      <c r="T242" s="4"/>
      <c r="U242" s="4"/>
    </row>
    <row r="243" spans="1:21" s="128" customFormat="1" x14ac:dyDescent="0.25">
      <c r="A243" s="66"/>
      <c r="B243" s="72" t="s">
        <v>130</v>
      </c>
      <c r="C243" s="146">
        <f>C284+C153</f>
        <v>0</v>
      </c>
      <c r="D243" s="146">
        <f>C243+D153</f>
        <v>0</v>
      </c>
      <c r="E243" s="146">
        <f t="shared" ref="E243:N243" si="65">D243+E153</f>
        <v>0</v>
      </c>
      <c r="F243" s="146">
        <f t="shared" si="65"/>
        <v>0</v>
      </c>
      <c r="G243" s="146">
        <f t="shared" si="65"/>
        <v>0</v>
      </c>
      <c r="H243" s="146">
        <f t="shared" si="65"/>
        <v>0</v>
      </c>
      <c r="I243" s="146">
        <f t="shared" si="65"/>
        <v>0</v>
      </c>
      <c r="J243" s="146">
        <f t="shared" si="65"/>
        <v>0</v>
      </c>
      <c r="K243" s="146">
        <f t="shared" si="65"/>
        <v>0</v>
      </c>
      <c r="L243" s="146">
        <f t="shared" si="65"/>
        <v>0</v>
      </c>
      <c r="M243" s="146">
        <f t="shared" si="65"/>
        <v>0</v>
      </c>
      <c r="N243" s="146">
        <f t="shared" si="65"/>
        <v>0</v>
      </c>
      <c r="O243" s="147">
        <f t="shared" si="59"/>
        <v>0</v>
      </c>
      <c r="P243" s="4"/>
      <c r="Q243" s="4"/>
      <c r="R243" s="4"/>
      <c r="S243" s="4"/>
      <c r="T243" s="4"/>
      <c r="U243" s="4"/>
    </row>
    <row r="244" spans="1:21" s="128" customFormat="1" x14ac:dyDescent="0.25">
      <c r="A244" s="66"/>
      <c r="B244" s="148" t="s">
        <v>131</v>
      </c>
      <c r="C244" s="146">
        <f>C285+C154</f>
        <v>48133.49</v>
      </c>
      <c r="D244" s="146">
        <f t="shared" ref="D244:N245" si="66">C244+D155</f>
        <v>48133.49</v>
      </c>
      <c r="E244" s="146">
        <f t="shared" si="66"/>
        <v>48133.49</v>
      </c>
      <c r="F244" s="146">
        <f t="shared" si="66"/>
        <v>48133.49</v>
      </c>
      <c r="G244" s="146">
        <f t="shared" si="66"/>
        <v>48133.49</v>
      </c>
      <c r="H244" s="146">
        <f t="shared" si="66"/>
        <v>48133.49</v>
      </c>
      <c r="I244" s="146">
        <f t="shared" si="66"/>
        <v>48133.49</v>
      </c>
      <c r="J244" s="146">
        <f t="shared" si="66"/>
        <v>48133.49</v>
      </c>
      <c r="K244" s="146">
        <f t="shared" si="66"/>
        <v>48133.49</v>
      </c>
      <c r="L244" s="146">
        <f t="shared" si="66"/>
        <v>48133.49</v>
      </c>
      <c r="M244" s="146">
        <f t="shared" si="66"/>
        <v>48133.49</v>
      </c>
      <c r="N244" s="146">
        <f t="shared" si="66"/>
        <v>48133.49</v>
      </c>
      <c r="O244" s="147">
        <f t="shared" si="59"/>
        <v>48133.49</v>
      </c>
      <c r="P244" s="4"/>
      <c r="Q244" s="4"/>
      <c r="R244" s="4"/>
      <c r="S244" s="4"/>
      <c r="T244" s="4"/>
      <c r="U244" s="4"/>
    </row>
    <row r="245" spans="1:21" s="128" customFormat="1" x14ac:dyDescent="0.25">
      <c r="A245" s="66"/>
      <c r="B245" s="148" t="s">
        <v>157</v>
      </c>
      <c r="C245" s="146">
        <f>C286+C155</f>
        <v>759.12</v>
      </c>
      <c r="D245" s="146">
        <f t="shared" si="66"/>
        <v>759.12</v>
      </c>
      <c r="E245" s="146">
        <f t="shared" si="66"/>
        <v>759.12</v>
      </c>
      <c r="F245" s="146">
        <f t="shared" si="66"/>
        <v>759.12</v>
      </c>
      <c r="G245" s="146">
        <f t="shared" si="66"/>
        <v>759.12</v>
      </c>
      <c r="H245" s="146">
        <f t="shared" si="66"/>
        <v>759.12</v>
      </c>
      <c r="I245" s="146">
        <f t="shared" si="66"/>
        <v>759.12</v>
      </c>
      <c r="J245" s="146">
        <f t="shared" si="66"/>
        <v>759.12</v>
      </c>
      <c r="K245" s="146">
        <f t="shared" si="66"/>
        <v>759.12</v>
      </c>
      <c r="L245" s="146">
        <f t="shared" si="66"/>
        <v>759.12</v>
      </c>
      <c r="M245" s="146">
        <f t="shared" si="66"/>
        <v>759.12</v>
      </c>
      <c r="N245" s="146">
        <f t="shared" si="66"/>
        <v>759.12</v>
      </c>
      <c r="O245" s="147">
        <f t="shared" si="59"/>
        <v>759.12</v>
      </c>
      <c r="P245" s="4"/>
      <c r="Q245" s="4"/>
      <c r="R245" s="4"/>
      <c r="S245" s="4"/>
      <c r="T245" s="4"/>
      <c r="U245" s="4"/>
    </row>
    <row r="246" spans="1:21" s="128" customFormat="1" x14ac:dyDescent="0.25">
      <c r="A246" s="66"/>
      <c r="B246" t="s">
        <v>132</v>
      </c>
      <c r="C246" s="146">
        <f>C287+C156</f>
        <v>7977.85</v>
      </c>
      <c r="D246" s="146">
        <f t="shared" ref="D246:N246" si="67">C246+D156</f>
        <v>7977.85</v>
      </c>
      <c r="E246" s="146">
        <f t="shared" si="67"/>
        <v>7977.85</v>
      </c>
      <c r="F246" s="146">
        <f t="shared" si="67"/>
        <v>7977.85</v>
      </c>
      <c r="G246" s="146">
        <f t="shared" si="67"/>
        <v>7977.85</v>
      </c>
      <c r="H246" s="146">
        <f t="shared" si="67"/>
        <v>7977.85</v>
      </c>
      <c r="I246" s="146">
        <f t="shared" si="67"/>
        <v>7977.85</v>
      </c>
      <c r="J246" s="146">
        <f t="shared" si="67"/>
        <v>7977.85</v>
      </c>
      <c r="K246" s="146">
        <f t="shared" si="67"/>
        <v>7977.85</v>
      </c>
      <c r="L246" s="146">
        <f t="shared" si="67"/>
        <v>7977.85</v>
      </c>
      <c r="M246" s="146">
        <f t="shared" si="67"/>
        <v>7977.85</v>
      </c>
      <c r="N246" s="146">
        <f t="shared" si="67"/>
        <v>7977.85</v>
      </c>
      <c r="O246" s="147">
        <f t="shared" si="59"/>
        <v>7977.85</v>
      </c>
      <c r="P246" s="4"/>
      <c r="Q246" s="4"/>
      <c r="R246" s="4"/>
      <c r="S246" s="4"/>
      <c r="T246" s="4"/>
      <c r="U246" s="4"/>
    </row>
    <row r="247" spans="1:21" ht="15.75" outlineLevel="1" thickBot="1" x14ac:dyDescent="0.3">
      <c r="A247" s="17"/>
      <c r="B247" s="149" t="s">
        <v>158</v>
      </c>
      <c r="C247" s="146">
        <f t="shared" ref="C247:N247" si="68">C172</f>
        <v>0</v>
      </c>
      <c r="D247" s="146">
        <f t="shared" si="68"/>
        <v>0</v>
      </c>
      <c r="E247" s="146">
        <f t="shared" si="68"/>
        <v>0</v>
      </c>
      <c r="F247" s="146">
        <f t="shared" si="68"/>
        <v>0</v>
      </c>
      <c r="G247" s="146">
        <f t="shared" si="68"/>
        <v>0</v>
      </c>
      <c r="H247" s="146">
        <f t="shared" si="68"/>
        <v>0</v>
      </c>
      <c r="I247" s="146">
        <f t="shared" si="68"/>
        <v>0</v>
      </c>
      <c r="J247" s="146">
        <f t="shared" si="68"/>
        <v>0</v>
      </c>
      <c r="K247" s="146">
        <f t="shared" si="68"/>
        <v>0</v>
      </c>
      <c r="L247" s="146">
        <f t="shared" si="68"/>
        <v>0</v>
      </c>
      <c r="M247" s="146">
        <f t="shared" si="68"/>
        <v>0</v>
      </c>
      <c r="N247" s="146">
        <f t="shared" si="68"/>
        <v>0</v>
      </c>
      <c r="O247" s="150">
        <f>N247</f>
        <v>0</v>
      </c>
    </row>
    <row r="248" spans="1:21" ht="15.75" outlineLevel="1" thickBot="1" x14ac:dyDescent="0.3">
      <c r="A248" s="151"/>
      <c r="B248" s="152" t="s">
        <v>159</v>
      </c>
      <c r="C248" s="153">
        <f t="shared" ref="C248:N248" si="69">SUM(C232:C247)</f>
        <v>746048.9</v>
      </c>
      <c r="D248" s="153">
        <f t="shared" si="69"/>
        <v>746048.9</v>
      </c>
      <c r="E248" s="153">
        <f t="shared" si="69"/>
        <v>746048.9</v>
      </c>
      <c r="F248" s="153">
        <f t="shared" si="69"/>
        <v>746048.9</v>
      </c>
      <c r="G248" s="153">
        <f t="shared" si="69"/>
        <v>746048.9</v>
      </c>
      <c r="H248" s="153">
        <f t="shared" si="69"/>
        <v>746048.9</v>
      </c>
      <c r="I248" s="153">
        <f t="shared" si="69"/>
        <v>746048.9</v>
      </c>
      <c r="J248" s="153">
        <f t="shared" si="69"/>
        <v>746048.9</v>
      </c>
      <c r="K248" s="153">
        <f t="shared" si="69"/>
        <v>746048.9</v>
      </c>
      <c r="L248" s="153">
        <f t="shared" si="69"/>
        <v>746048.9</v>
      </c>
      <c r="M248" s="153">
        <f t="shared" si="69"/>
        <v>753389.91</v>
      </c>
      <c r="N248" s="153">
        <f t="shared" si="69"/>
        <v>753389.91</v>
      </c>
      <c r="O248" s="154">
        <f>N248</f>
        <v>753389.91</v>
      </c>
    </row>
    <row r="249" spans="1:21" outlineLevel="1" x14ac:dyDescent="0.25">
      <c r="A249" s="17"/>
      <c r="B249" s="149" t="s">
        <v>160</v>
      </c>
      <c r="C249" s="146">
        <f>C293+C159</f>
        <v>609000</v>
      </c>
      <c r="D249" s="146">
        <f t="shared" ref="D249:N254" si="70">C249+D159</f>
        <v>609000</v>
      </c>
      <c r="E249" s="146">
        <f t="shared" si="70"/>
        <v>609000</v>
      </c>
      <c r="F249" s="146">
        <f t="shared" si="70"/>
        <v>609000</v>
      </c>
      <c r="G249" s="146">
        <f t="shared" si="70"/>
        <v>609000</v>
      </c>
      <c r="H249" s="146">
        <f t="shared" si="70"/>
        <v>609000</v>
      </c>
      <c r="I249" s="146">
        <f t="shared" si="70"/>
        <v>609000</v>
      </c>
      <c r="J249" s="146">
        <f t="shared" si="70"/>
        <v>609000</v>
      </c>
      <c r="K249" s="146">
        <f t="shared" si="70"/>
        <v>609000</v>
      </c>
      <c r="L249" s="146">
        <f t="shared" si="70"/>
        <v>609000</v>
      </c>
      <c r="M249" s="146">
        <f t="shared" si="70"/>
        <v>609000</v>
      </c>
      <c r="N249" s="146">
        <f t="shared" si="70"/>
        <v>609000</v>
      </c>
      <c r="O249" s="147">
        <f t="shared" si="59"/>
        <v>609000</v>
      </c>
    </row>
    <row r="250" spans="1:21" outlineLevel="1" x14ac:dyDescent="0.25">
      <c r="A250" s="17"/>
      <c r="B250" s="149" t="s">
        <v>135</v>
      </c>
      <c r="C250" s="146">
        <f>C289+C290+C291+C292+C160</f>
        <v>159000</v>
      </c>
      <c r="D250" s="146">
        <f t="shared" si="70"/>
        <v>159000</v>
      </c>
      <c r="E250" s="146">
        <f t="shared" si="70"/>
        <v>159000</v>
      </c>
      <c r="F250" s="146">
        <f t="shared" si="70"/>
        <v>159000</v>
      </c>
      <c r="G250" s="146">
        <f t="shared" si="70"/>
        <v>159000</v>
      </c>
      <c r="H250" s="146">
        <f t="shared" si="70"/>
        <v>159000</v>
      </c>
      <c r="I250" s="146">
        <f t="shared" si="70"/>
        <v>159000</v>
      </c>
      <c r="J250" s="146">
        <f t="shared" si="70"/>
        <v>159000</v>
      </c>
      <c r="K250" s="146">
        <f t="shared" si="70"/>
        <v>159000</v>
      </c>
      <c r="L250" s="146">
        <f t="shared" si="70"/>
        <v>159000</v>
      </c>
      <c r="M250" s="146">
        <f t="shared" si="70"/>
        <v>159000</v>
      </c>
      <c r="N250" s="146">
        <f t="shared" si="70"/>
        <v>159000</v>
      </c>
      <c r="O250" s="147">
        <f t="shared" si="59"/>
        <v>159000</v>
      </c>
    </row>
    <row r="251" spans="1:21" outlineLevel="1" x14ac:dyDescent="0.25">
      <c r="A251" s="17"/>
      <c r="B251" s="149" t="s">
        <v>136</v>
      </c>
      <c r="C251" s="146">
        <f>C294+C295+C161</f>
        <v>3000</v>
      </c>
      <c r="D251" s="146">
        <f t="shared" si="70"/>
        <v>3000</v>
      </c>
      <c r="E251" s="146">
        <f t="shared" si="70"/>
        <v>3000</v>
      </c>
      <c r="F251" s="146">
        <f t="shared" si="70"/>
        <v>3000</v>
      </c>
      <c r="G251" s="146">
        <f t="shared" si="70"/>
        <v>3000</v>
      </c>
      <c r="H251" s="146">
        <f t="shared" si="70"/>
        <v>3000</v>
      </c>
      <c r="I251" s="146">
        <f t="shared" si="70"/>
        <v>3000</v>
      </c>
      <c r="J251" s="146">
        <f t="shared" si="70"/>
        <v>3000</v>
      </c>
      <c r="K251" s="146">
        <f t="shared" si="70"/>
        <v>3000</v>
      </c>
      <c r="L251" s="146">
        <f t="shared" si="70"/>
        <v>3000</v>
      </c>
      <c r="M251" s="146">
        <f t="shared" si="70"/>
        <v>3000</v>
      </c>
      <c r="N251" s="146">
        <f t="shared" si="70"/>
        <v>3000</v>
      </c>
      <c r="O251" s="147">
        <f t="shared" si="59"/>
        <v>3000</v>
      </c>
    </row>
    <row r="252" spans="1:21" outlineLevel="1" x14ac:dyDescent="0.25">
      <c r="A252" s="17"/>
      <c r="B252" s="149" t="s">
        <v>137</v>
      </c>
      <c r="C252" s="146">
        <v>0</v>
      </c>
      <c r="D252" s="146">
        <f t="shared" si="70"/>
        <v>0</v>
      </c>
      <c r="E252" s="146">
        <f t="shared" si="70"/>
        <v>0</v>
      </c>
      <c r="F252" s="146">
        <f t="shared" si="70"/>
        <v>0</v>
      </c>
      <c r="G252" s="146">
        <f t="shared" si="70"/>
        <v>0</v>
      </c>
      <c r="H252" s="146">
        <f t="shared" si="70"/>
        <v>0</v>
      </c>
      <c r="I252" s="146">
        <f t="shared" si="70"/>
        <v>0</v>
      </c>
      <c r="J252" s="146">
        <f t="shared" si="70"/>
        <v>0</v>
      </c>
      <c r="K252" s="146">
        <f t="shared" si="70"/>
        <v>0</v>
      </c>
      <c r="L252" s="146">
        <f t="shared" si="70"/>
        <v>0</v>
      </c>
      <c r="M252" s="146">
        <f t="shared" si="70"/>
        <v>0</v>
      </c>
      <c r="N252" s="146">
        <f t="shared" si="70"/>
        <v>0</v>
      </c>
      <c r="O252" s="147">
        <f t="shared" si="59"/>
        <v>0</v>
      </c>
    </row>
    <row r="253" spans="1:21" outlineLevel="1" x14ac:dyDescent="0.25">
      <c r="A253" s="17"/>
      <c r="B253" s="149" t="s">
        <v>138</v>
      </c>
      <c r="C253" s="146">
        <v>0</v>
      </c>
      <c r="D253" s="146">
        <f t="shared" si="70"/>
        <v>0</v>
      </c>
      <c r="E253" s="146">
        <f t="shared" si="70"/>
        <v>0</v>
      </c>
      <c r="F253" s="146">
        <f t="shared" si="70"/>
        <v>0</v>
      </c>
      <c r="G253" s="146">
        <f t="shared" si="70"/>
        <v>0</v>
      </c>
      <c r="H253" s="146">
        <f t="shared" si="70"/>
        <v>0</v>
      </c>
      <c r="I253" s="146">
        <f t="shared" si="70"/>
        <v>0</v>
      </c>
      <c r="J253" s="146">
        <f t="shared" si="70"/>
        <v>0</v>
      </c>
      <c r="K253" s="146">
        <f t="shared" si="70"/>
        <v>0</v>
      </c>
      <c r="L253" s="146">
        <f t="shared" si="70"/>
        <v>0</v>
      </c>
      <c r="M253" s="146">
        <f t="shared" si="70"/>
        <v>0</v>
      </c>
      <c r="N253" s="146">
        <f t="shared" si="70"/>
        <v>0</v>
      </c>
      <c r="O253" s="147">
        <f t="shared" si="59"/>
        <v>0</v>
      </c>
    </row>
    <row r="254" spans="1:21" ht="15.75" outlineLevel="1" thickBot="1" x14ac:dyDescent="0.3">
      <c r="A254" s="17"/>
      <c r="B254" s="155" t="s">
        <v>20</v>
      </c>
      <c r="C254" s="146">
        <v>0</v>
      </c>
      <c r="D254" s="146">
        <f t="shared" si="70"/>
        <v>0</v>
      </c>
      <c r="E254" s="146">
        <f t="shared" si="70"/>
        <v>0</v>
      </c>
      <c r="F254" s="146">
        <f t="shared" si="70"/>
        <v>0</v>
      </c>
      <c r="G254" s="146">
        <f t="shared" si="70"/>
        <v>0</v>
      </c>
      <c r="H254" s="146">
        <f t="shared" si="70"/>
        <v>0</v>
      </c>
      <c r="I254" s="146">
        <f t="shared" si="70"/>
        <v>0</v>
      </c>
      <c r="J254" s="146">
        <f t="shared" si="70"/>
        <v>0</v>
      </c>
      <c r="K254" s="146">
        <f t="shared" si="70"/>
        <v>0</v>
      </c>
      <c r="L254" s="146">
        <f t="shared" si="70"/>
        <v>0</v>
      </c>
      <c r="M254" s="146">
        <f t="shared" si="70"/>
        <v>0</v>
      </c>
      <c r="N254" s="146">
        <f t="shared" si="70"/>
        <v>0</v>
      </c>
      <c r="O254" s="150">
        <f t="shared" si="59"/>
        <v>0</v>
      </c>
    </row>
    <row r="255" spans="1:21" ht="15.75" outlineLevel="1" thickBot="1" x14ac:dyDescent="0.3">
      <c r="A255" s="151"/>
      <c r="B255" s="152" t="s">
        <v>161</v>
      </c>
      <c r="C255" s="153">
        <f t="shared" ref="C255:N255" si="71">SUM(C249:C254)</f>
        <v>771000</v>
      </c>
      <c r="D255" s="153">
        <f t="shared" si="71"/>
        <v>771000</v>
      </c>
      <c r="E255" s="153">
        <f t="shared" si="71"/>
        <v>771000</v>
      </c>
      <c r="F255" s="153">
        <f t="shared" si="71"/>
        <v>771000</v>
      </c>
      <c r="G255" s="153">
        <f t="shared" si="71"/>
        <v>771000</v>
      </c>
      <c r="H255" s="153">
        <f t="shared" si="71"/>
        <v>771000</v>
      </c>
      <c r="I255" s="153">
        <f t="shared" si="71"/>
        <v>771000</v>
      </c>
      <c r="J255" s="153">
        <f t="shared" si="71"/>
        <v>771000</v>
      </c>
      <c r="K255" s="153">
        <f t="shared" si="71"/>
        <v>771000</v>
      </c>
      <c r="L255" s="153">
        <f t="shared" si="71"/>
        <v>771000</v>
      </c>
      <c r="M255" s="153">
        <f t="shared" si="71"/>
        <v>771000</v>
      </c>
      <c r="N255" s="153">
        <f t="shared" si="71"/>
        <v>771000</v>
      </c>
      <c r="O255" s="154">
        <f t="shared" si="59"/>
        <v>771000</v>
      </c>
    </row>
    <row r="256" spans="1:21" ht="15.75" outlineLevel="1" thickBot="1" x14ac:dyDescent="0.3">
      <c r="A256" s="17"/>
      <c r="B256" s="18" t="s">
        <v>162</v>
      </c>
      <c r="C256" s="146">
        <f>C297-C56</f>
        <v>0</v>
      </c>
      <c r="D256" s="146">
        <f t="shared" ref="D256:N257" si="72">C256-D56</f>
        <v>0</v>
      </c>
      <c r="E256" s="146">
        <f t="shared" si="72"/>
        <v>0</v>
      </c>
      <c r="F256" s="146">
        <f t="shared" si="72"/>
        <v>0</v>
      </c>
      <c r="G256" s="146">
        <f t="shared" si="72"/>
        <v>0</v>
      </c>
      <c r="H256" s="146">
        <f t="shared" si="72"/>
        <v>0</v>
      </c>
      <c r="I256" s="146">
        <f t="shared" si="72"/>
        <v>0</v>
      </c>
      <c r="J256" s="146">
        <f t="shared" si="72"/>
        <v>0</v>
      </c>
      <c r="K256" s="146">
        <f t="shared" si="72"/>
        <v>0</v>
      </c>
      <c r="L256" s="146">
        <f t="shared" si="72"/>
        <v>0</v>
      </c>
      <c r="M256" s="146">
        <f t="shared" si="72"/>
        <v>0</v>
      </c>
      <c r="N256" s="146">
        <f t="shared" si="72"/>
        <v>0</v>
      </c>
      <c r="O256" s="154">
        <f t="shared" si="59"/>
        <v>0</v>
      </c>
    </row>
    <row r="257" spans="1:15" ht="15.75" outlineLevel="1" thickBot="1" x14ac:dyDescent="0.3">
      <c r="A257" s="17"/>
      <c r="B257" s="18" t="s">
        <v>163</v>
      </c>
      <c r="C257" s="146">
        <f>C298-C57</f>
        <v>90028.459999999992</v>
      </c>
      <c r="D257" s="146">
        <f t="shared" si="72"/>
        <v>90028.459999999992</v>
      </c>
      <c r="E257" s="146">
        <f t="shared" si="72"/>
        <v>90028.459999999992</v>
      </c>
      <c r="F257" s="146">
        <f t="shared" si="72"/>
        <v>90028.459999999992</v>
      </c>
      <c r="G257" s="146">
        <f t="shared" si="72"/>
        <v>90028.459999999992</v>
      </c>
      <c r="H257" s="146">
        <f t="shared" si="72"/>
        <v>90028.459999999992</v>
      </c>
      <c r="I257" s="146">
        <f t="shared" si="72"/>
        <v>90028.459999999992</v>
      </c>
      <c r="J257" s="146">
        <f t="shared" si="72"/>
        <v>90028.459999999992</v>
      </c>
      <c r="K257" s="146">
        <f t="shared" si="72"/>
        <v>90028.459999999992</v>
      </c>
      <c r="L257" s="146">
        <f t="shared" si="72"/>
        <v>90028.459999999992</v>
      </c>
      <c r="M257" s="146">
        <f t="shared" si="72"/>
        <v>90028.459999999992</v>
      </c>
      <c r="N257" s="146">
        <f t="shared" si="72"/>
        <v>90028.459999999992</v>
      </c>
      <c r="O257" s="154">
        <f t="shared" si="59"/>
        <v>90028.459999999992</v>
      </c>
    </row>
    <row r="258" spans="1:15" ht="15.75" outlineLevel="1" thickBot="1" x14ac:dyDescent="0.3">
      <c r="A258" s="17"/>
      <c r="B258" s="18" t="s">
        <v>164</v>
      </c>
      <c r="C258" s="146">
        <f>C299-C59</f>
        <v>0</v>
      </c>
      <c r="D258" s="146">
        <f t="shared" ref="D258:N258" si="73">C258-D59</f>
        <v>0</v>
      </c>
      <c r="E258" s="146">
        <f t="shared" si="73"/>
        <v>0</v>
      </c>
      <c r="F258" s="146">
        <f t="shared" si="73"/>
        <v>0</v>
      </c>
      <c r="G258" s="146">
        <f t="shared" si="73"/>
        <v>0</v>
      </c>
      <c r="H258" s="146">
        <f t="shared" si="73"/>
        <v>0</v>
      </c>
      <c r="I258" s="146">
        <f t="shared" si="73"/>
        <v>0</v>
      </c>
      <c r="J258" s="146">
        <f t="shared" si="73"/>
        <v>0</v>
      </c>
      <c r="K258" s="146">
        <f t="shared" si="73"/>
        <v>0</v>
      </c>
      <c r="L258" s="146">
        <f t="shared" si="73"/>
        <v>0</v>
      </c>
      <c r="M258" s="146">
        <f t="shared" si="73"/>
        <v>0</v>
      </c>
      <c r="N258" s="146">
        <f t="shared" si="73"/>
        <v>0</v>
      </c>
      <c r="O258" s="154">
        <f t="shared" si="59"/>
        <v>0</v>
      </c>
    </row>
    <row r="259" spans="1:15" ht="15.75" outlineLevel="1" thickBot="1" x14ac:dyDescent="0.3">
      <c r="A259" s="17"/>
      <c r="B259" s="18" t="s">
        <v>165</v>
      </c>
      <c r="C259" s="146">
        <f>C300-C55</f>
        <v>0</v>
      </c>
      <c r="D259" s="146">
        <f t="shared" ref="D259:N259" si="74">C259-D55</f>
        <v>0</v>
      </c>
      <c r="E259" s="146">
        <f t="shared" si="74"/>
        <v>0</v>
      </c>
      <c r="F259" s="146">
        <f t="shared" si="74"/>
        <v>0</v>
      </c>
      <c r="G259" s="146">
        <f t="shared" si="74"/>
        <v>0</v>
      </c>
      <c r="H259" s="146">
        <f t="shared" si="74"/>
        <v>0</v>
      </c>
      <c r="I259" s="146">
        <f t="shared" si="74"/>
        <v>0</v>
      </c>
      <c r="J259" s="146">
        <f t="shared" si="74"/>
        <v>0</v>
      </c>
      <c r="K259" s="146">
        <f t="shared" si="74"/>
        <v>0</v>
      </c>
      <c r="L259" s="146">
        <f t="shared" si="74"/>
        <v>0</v>
      </c>
      <c r="M259" s="146">
        <f t="shared" si="74"/>
        <v>0</v>
      </c>
      <c r="N259" s="146">
        <f t="shared" si="74"/>
        <v>0</v>
      </c>
      <c r="O259" s="154">
        <f t="shared" si="59"/>
        <v>0</v>
      </c>
    </row>
    <row r="260" spans="1:15" ht="15.75" outlineLevel="1" thickBot="1" x14ac:dyDescent="0.3">
      <c r="A260" s="17"/>
      <c r="B260" s="42" t="s">
        <v>20</v>
      </c>
      <c r="C260" s="146">
        <f>C301-C58</f>
        <v>0</v>
      </c>
      <c r="D260" s="146">
        <f t="shared" ref="D260:N260" si="75">C260-D58</f>
        <v>0</v>
      </c>
      <c r="E260" s="146">
        <f t="shared" si="75"/>
        <v>0</v>
      </c>
      <c r="F260" s="146">
        <f t="shared" si="75"/>
        <v>0</v>
      </c>
      <c r="G260" s="146">
        <f t="shared" si="75"/>
        <v>0</v>
      </c>
      <c r="H260" s="146">
        <f t="shared" si="75"/>
        <v>0</v>
      </c>
      <c r="I260" s="146">
        <f t="shared" si="75"/>
        <v>0</v>
      </c>
      <c r="J260" s="146">
        <f t="shared" si="75"/>
        <v>0</v>
      </c>
      <c r="K260" s="146">
        <f t="shared" si="75"/>
        <v>0</v>
      </c>
      <c r="L260" s="146">
        <f t="shared" si="75"/>
        <v>0</v>
      </c>
      <c r="M260" s="146">
        <f t="shared" si="75"/>
        <v>0</v>
      </c>
      <c r="N260" s="146">
        <f t="shared" si="75"/>
        <v>0</v>
      </c>
      <c r="O260" s="154">
        <f t="shared" si="59"/>
        <v>0</v>
      </c>
    </row>
    <row r="261" spans="1:15" ht="15.75" outlineLevel="1" thickBot="1" x14ac:dyDescent="0.3">
      <c r="A261" s="151"/>
      <c r="B261" s="152" t="s">
        <v>166</v>
      </c>
      <c r="C261" s="153">
        <f t="shared" ref="C261:N261" si="76">SUM(C256:C260)</f>
        <v>90028.459999999992</v>
      </c>
      <c r="D261" s="153">
        <f t="shared" si="76"/>
        <v>90028.459999999992</v>
      </c>
      <c r="E261" s="153">
        <f t="shared" si="76"/>
        <v>90028.459999999992</v>
      </c>
      <c r="F261" s="153">
        <f t="shared" si="76"/>
        <v>90028.459999999992</v>
      </c>
      <c r="G261" s="153">
        <f t="shared" si="76"/>
        <v>90028.459999999992</v>
      </c>
      <c r="H261" s="153">
        <f t="shared" si="76"/>
        <v>90028.459999999992</v>
      </c>
      <c r="I261" s="153">
        <f t="shared" si="76"/>
        <v>90028.459999999992</v>
      </c>
      <c r="J261" s="153">
        <f t="shared" si="76"/>
        <v>90028.459999999992</v>
      </c>
      <c r="K261" s="153">
        <f t="shared" si="76"/>
        <v>90028.459999999992</v>
      </c>
      <c r="L261" s="153">
        <f t="shared" si="76"/>
        <v>90028.459999999992</v>
      </c>
      <c r="M261" s="153">
        <f t="shared" si="76"/>
        <v>90028.459999999992</v>
      </c>
      <c r="N261" s="153">
        <f t="shared" si="76"/>
        <v>90028.459999999992</v>
      </c>
      <c r="O261" s="154">
        <f t="shared" si="59"/>
        <v>90028.459999999992</v>
      </c>
    </row>
    <row r="262" spans="1:15" s="4" customFormat="1" ht="15.75" thickBot="1" x14ac:dyDescent="0.3"/>
    <row r="263" spans="1:15" x14ac:dyDescent="0.25">
      <c r="A263" s="156"/>
      <c r="B263" s="157" t="s">
        <v>167</v>
      </c>
      <c r="C263" s="158">
        <f>C264+C265-C266</f>
        <v>1427020.44</v>
      </c>
      <c r="D263" s="158">
        <f t="shared" ref="D263:O263" si="77">D264+D265-D266</f>
        <v>1427020.44</v>
      </c>
      <c r="E263" s="158">
        <f t="shared" si="77"/>
        <v>1427020.44</v>
      </c>
      <c r="F263" s="158">
        <f t="shared" si="77"/>
        <v>1427020.44</v>
      </c>
      <c r="G263" s="158">
        <f t="shared" si="77"/>
        <v>1427020.44</v>
      </c>
      <c r="H263" s="158">
        <f t="shared" si="77"/>
        <v>1427020.44</v>
      </c>
      <c r="I263" s="158">
        <f t="shared" si="77"/>
        <v>1427020.44</v>
      </c>
      <c r="J263" s="158">
        <f t="shared" si="77"/>
        <v>1427020.44</v>
      </c>
      <c r="K263" s="158">
        <f t="shared" si="77"/>
        <v>1427020.44</v>
      </c>
      <c r="L263" s="158">
        <f t="shared" si="77"/>
        <v>1427020.44</v>
      </c>
      <c r="M263" s="158">
        <f t="shared" si="77"/>
        <v>1434361.4500000002</v>
      </c>
      <c r="N263" s="158">
        <f t="shared" si="77"/>
        <v>1434361.4500000002</v>
      </c>
      <c r="O263" s="158">
        <f t="shared" si="77"/>
        <v>1434361.4500000002</v>
      </c>
    </row>
    <row r="264" spans="1:15" x14ac:dyDescent="0.25">
      <c r="A264" s="17"/>
      <c r="B264" s="155" t="s">
        <v>168</v>
      </c>
      <c r="C264" s="159">
        <f t="shared" ref="C264:O264" si="78">C248</f>
        <v>746048.9</v>
      </c>
      <c r="D264" s="159">
        <f t="shared" si="78"/>
        <v>746048.9</v>
      </c>
      <c r="E264" s="159">
        <f t="shared" si="78"/>
        <v>746048.9</v>
      </c>
      <c r="F264" s="159">
        <f t="shared" si="78"/>
        <v>746048.9</v>
      </c>
      <c r="G264" s="159">
        <f t="shared" si="78"/>
        <v>746048.9</v>
      </c>
      <c r="H264" s="159">
        <f t="shared" si="78"/>
        <v>746048.9</v>
      </c>
      <c r="I264" s="159">
        <f t="shared" si="78"/>
        <v>746048.9</v>
      </c>
      <c r="J264" s="159">
        <f t="shared" si="78"/>
        <v>746048.9</v>
      </c>
      <c r="K264" s="159">
        <f t="shared" si="78"/>
        <v>746048.9</v>
      </c>
      <c r="L264" s="159">
        <f t="shared" si="78"/>
        <v>746048.9</v>
      </c>
      <c r="M264" s="159">
        <f t="shared" si="78"/>
        <v>753389.91</v>
      </c>
      <c r="N264" s="159">
        <f t="shared" si="78"/>
        <v>753389.91</v>
      </c>
      <c r="O264" s="160">
        <f t="shared" si="78"/>
        <v>753389.91</v>
      </c>
    </row>
    <row r="265" spans="1:15" x14ac:dyDescent="0.25">
      <c r="A265" s="17"/>
      <c r="B265" s="155" t="s">
        <v>169</v>
      </c>
      <c r="C265" s="159">
        <f t="shared" ref="C265:O265" si="79">C255</f>
        <v>771000</v>
      </c>
      <c r="D265" s="159">
        <f t="shared" si="79"/>
        <v>771000</v>
      </c>
      <c r="E265" s="159">
        <f t="shared" si="79"/>
        <v>771000</v>
      </c>
      <c r="F265" s="159">
        <f t="shared" si="79"/>
        <v>771000</v>
      </c>
      <c r="G265" s="159">
        <f t="shared" si="79"/>
        <v>771000</v>
      </c>
      <c r="H265" s="159">
        <f t="shared" si="79"/>
        <v>771000</v>
      </c>
      <c r="I265" s="159">
        <f t="shared" si="79"/>
        <v>771000</v>
      </c>
      <c r="J265" s="159">
        <f t="shared" si="79"/>
        <v>771000</v>
      </c>
      <c r="K265" s="159">
        <f t="shared" si="79"/>
        <v>771000</v>
      </c>
      <c r="L265" s="159">
        <f t="shared" si="79"/>
        <v>771000</v>
      </c>
      <c r="M265" s="159">
        <f t="shared" si="79"/>
        <v>771000</v>
      </c>
      <c r="N265" s="159">
        <f t="shared" si="79"/>
        <v>771000</v>
      </c>
      <c r="O265" s="160">
        <f t="shared" si="79"/>
        <v>771000</v>
      </c>
    </row>
    <row r="266" spans="1:15" x14ac:dyDescent="0.25">
      <c r="A266" s="17"/>
      <c r="B266" s="72" t="s">
        <v>170</v>
      </c>
      <c r="C266" s="159">
        <f>C261</f>
        <v>90028.459999999992</v>
      </c>
      <c r="D266" s="159">
        <f t="shared" ref="D266:O266" si="80">D261</f>
        <v>90028.459999999992</v>
      </c>
      <c r="E266" s="159">
        <f t="shared" si="80"/>
        <v>90028.459999999992</v>
      </c>
      <c r="F266" s="159">
        <f t="shared" si="80"/>
        <v>90028.459999999992</v>
      </c>
      <c r="G266" s="159">
        <f t="shared" si="80"/>
        <v>90028.459999999992</v>
      </c>
      <c r="H266" s="159">
        <f t="shared" si="80"/>
        <v>90028.459999999992</v>
      </c>
      <c r="I266" s="159">
        <f t="shared" si="80"/>
        <v>90028.459999999992</v>
      </c>
      <c r="J266" s="159">
        <f t="shared" si="80"/>
        <v>90028.459999999992</v>
      </c>
      <c r="K266" s="159">
        <f t="shared" si="80"/>
        <v>90028.459999999992</v>
      </c>
      <c r="L266" s="159">
        <f t="shared" si="80"/>
        <v>90028.459999999992</v>
      </c>
      <c r="M266" s="159">
        <f t="shared" si="80"/>
        <v>90028.459999999992</v>
      </c>
      <c r="N266" s="159">
        <f t="shared" si="80"/>
        <v>90028.459999999992</v>
      </c>
      <c r="O266" s="160">
        <f t="shared" si="80"/>
        <v>90028.459999999992</v>
      </c>
    </row>
    <row r="267" spans="1:15" x14ac:dyDescent="0.25">
      <c r="A267" s="17"/>
      <c r="B267" s="155" t="s">
        <v>171</v>
      </c>
      <c r="C267" s="161">
        <f>C264/C263</f>
        <v>0.5228018317663341</v>
      </c>
      <c r="D267" s="161">
        <f t="shared" ref="D267:O267" si="81">D264/D263</f>
        <v>0.5228018317663341</v>
      </c>
      <c r="E267" s="161">
        <f t="shared" si="81"/>
        <v>0.5228018317663341</v>
      </c>
      <c r="F267" s="161">
        <f t="shared" si="81"/>
        <v>0.5228018317663341</v>
      </c>
      <c r="G267" s="161">
        <f t="shared" si="81"/>
        <v>0.5228018317663341</v>
      </c>
      <c r="H267" s="161">
        <f t="shared" si="81"/>
        <v>0.5228018317663341</v>
      </c>
      <c r="I267" s="161">
        <f t="shared" si="81"/>
        <v>0.5228018317663341</v>
      </c>
      <c r="J267" s="161">
        <f t="shared" si="81"/>
        <v>0.5228018317663341</v>
      </c>
      <c r="K267" s="161">
        <f t="shared" si="81"/>
        <v>0.5228018317663341</v>
      </c>
      <c r="L267" s="161">
        <f t="shared" si="81"/>
        <v>0.5228018317663341</v>
      </c>
      <c r="M267" s="161">
        <f t="shared" si="81"/>
        <v>0.52524411472436039</v>
      </c>
      <c r="N267" s="161">
        <f t="shared" si="81"/>
        <v>0.52524411472436039</v>
      </c>
      <c r="O267" s="162">
        <f t="shared" si="81"/>
        <v>0.52524411472436039</v>
      </c>
    </row>
    <row r="268" spans="1:15" x14ac:dyDescent="0.25">
      <c r="A268" s="17"/>
      <c r="B268" s="72" t="s">
        <v>172</v>
      </c>
      <c r="C268" s="161">
        <f>C265/C263</f>
        <v>0.54028658482284952</v>
      </c>
      <c r="D268" s="161">
        <f t="shared" ref="D268:O268" si="82">D265/D263</f>
        <v>0.54028658482284952</v>
      </c>
      <c r="E268" s="161">
        <f t="shared" si="82"/>
        <v>0.54028658482284952</v>
      </c>
      <c r="F268" s="161">
        <f t="shared" si="82"/>
        <v>0.54028658482284952</v>
      </c>
      <c r="G268" s="161">
        <f t="shared" si="82"/>
        <v>0.54028658482284952</v>
      </c>
      <c r="H268" s="161">
        <f t="shared" si="82"/>
        <v>0.54028658482284952</v>
      </c>
      <c r="I268" s="161">
        <f t="shared" si="82"/>
        <v>0.54028658482284952</v>
      </c>
      <c r="J268" s="161">
        <f t="shared" si="82"/>
        <v>0.54028658482284952</v>
      </c>
      <c r="K268" s="161">
        <f t="shared" si="82"/>
        <v>0.54028658482284952</v>
      </c>
      <c r="L268" s="161">
        <f t="shared" si="82"/>
        <v>0.54028658482284952</v>
      </c>
      <c r="M268" s="161">
        <f t="shared" si="82"/>
        <v>0.53752141763151817</v>
      </c>
      <c r="N268" s="161">
        <f t="shared" si="82"/>
        <v>0.53752141763151817</v>
      </c>
      <c r="O268" s="161">
        <f t="shared" si="82"/>
        <v>0.53752141763151817</v>
      </c>
    </row>
    <row r="269" spans="1:15" ht="15.75" thickBot="1" x14ac:dyDescent="0.3">
      <c r="A269" s="24"/>
      <c r="B269" s="39" t="s">
        <v>173</v>
      </c>
      <c r="C269" s="163">
        <f>C266/C263</f>
        <v>6.3088416589183544E-2</v>
      </c>
      <c r="D269" s="163">
        <f t="shared" ref="D269:O269" si="83">D266/D263</f>
        <v>6.3088416589183544E-2</v>
      </c>
      <c r="E269" s="163">
        <f t="shared" si="83"/>
        <v>6.3088416589183544E-2</v>
      </c>
      <c r="F269" s="163">
        <f t="shared" si="83"/>
        <v>6.3088416589183544E-2</v>
      </c>
      <c r="G269" s="163">
        <f t="shared" si="83"/>
        <v>6.3088416589183544E-2</v>
      </c>
      <c r="H269" s="163">
        <f t="shared" si="83"/>
        <v>6.3088416589183544E-2</v>
      </c>
      <c r="I269" s="163">
        <f t="shared" si="83"/>
        <v>6.3088416589183544E-2</v>
      </c>
      <c r="J269" s="163">
        <f t="shared" si="83"/>
        <v>6.3088416589183544E-2</v>
      </c>
      <c r="K269" s="163">
        <f t="shared" si="83"/>
        <v>6.3088416589183544E-2</v>
      </c>
      <c r="L269" s="163">
        <f t="shared" si="83"/>
        <v>6.3088416589183544E-2</v>
      </c>
      <c r="M269" s="163">
        <f t="shared" si="83"/>
        <v>6.2765532355878631E-2</v>
      </c>
      <c r="N269" s="163">
        <f t="shared" si="83"/>
        <v>6.2765532355878631E-2</v>
      </c>
      <c r="O269" s="163">
        <f t="shared" si="83"/>
        <v>6.2765532355878631E-2</v>
      </c>
    </row>
    <row r="270" spans="1:15" s="4" customFormat="1" x14ac:dyDescent="0.25"/>
    <row r="271" spans="1:15" ht="16.5" x14ac:dyDescent="0.25">
      <c r="B271" s="164" t="s">
        <v>174</v>
      </c>
      <c r="C271" s="165">
        <f>C272+C288-C296</f>
        <v>1427019.86</v>
      </c>
      <c r="D271" s="1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x14ac:dyDescent="0.25">
      <c r="B272" s="166" t="s">
        <v>142</v>
      </c>
      <c r="C272" s="167">
        <f>SUM(C273:C287)</f>
        <v>746048.32000000007</v>
      </c>
      <c r="D272" s="15">
        <f>C272+C288</f>
        <v>1517048.32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2:15" x14ac:dyDescent="0.25">
      <c r="B273" t="s">
        <v>153</v>
      </c>
      <c r="C273" s="168">
        <v>80000</v>
      </c>
      <c r="D273" s="1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2:15" x14ac:dyDescent="0.25">
      <c r="B274" t="s">
        <v>154</v>
      </c>
      <c r="C274" s="168">
        <f>106.25+7.11</f>
        <v>113.36</v>
      </c>
      <c r="D274" s="15"/>
      <c r="E274" s="4"/>
      <c r="F274" s="4"/>
      <c r="G274" s="4"/>
      <c r="H274" s="4"/>
      <c r="I274" s="4"/>
      <c r="J274" s="4"/>
      <c r="K274" s="15"/>
      <c r="L274" s="4"/>
      <c r="M274" s="4"/>
      <c r="N274" s="4"/>
      <c r="O274" s="4"/>
    </row>
    <row r="275" spans="2:15" x14ac:dyDescent="0.25">
      <c r="B275" t="s">
        <v>121</v>
      </c>
      <c r="C275" s="168">
        <v>89603.87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2:15" x14ac:dyDescent="0.25">
      <c r="B276" t="s">
        <v>155</v>
      </c>
      <c r="C276" s="168">
        <v>26771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2:15" x14ac:dyDescent="0.25">
      <c r="B277" t="s">
        <v>156</v>
      </c>
      <c r="C277" s="168">
        <v>9237.39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2:15" x14ac:dyDescent="0.25">
      <c r="B278" t="s">
        <v>175</v>
      </c>
      <c r="C278" s="168">
        <v>209935.41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2:15" x14ac:dyDescent="0.25">
      <c r="B279" s="36" t="s">
        <v>124</v>
      </c>
      <c r="C279" s="168">
        <f>85125.85</f>
        <v>85125.85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2:15" x14ac:dyDescent="0.25">
      <c r="B280" s="36" t="s">
        <v>125</v>
      </c>
      <c r="C280" s="168">
        <v>51083.15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2:15" x14ac:dyDescent="0.25">
      <c r="B281" s="36" t="s">
        <v>126</v>
      </c>
      <c r="C281" s="168">
        <v>12922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2:15" x14ac:dyDescent="0.25">
      <c r="B282" s="36" t="s">
        <v>127</v>
      </c>
      <c r="C282" s="168">
        <v>50437.279999999999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2:15" x14ac:dyDescent="0.25">
      <c r="B283" s="36" t="s">
        <v>176</v>
      </c>
      <c r="C283" s="168">
        <v>73948.55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2:15" x14ac:dyDescent="0.25">
      <c r="B284" s="72" t="s">
        <v>130</v>
      </c>
      <c r="C284" s="168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2:15" x14ac:dyDescent="0.25">
      <c r="B285" s="148" t="s">
        <v>131</v>
      </c>
      <c r="C285" s="168">
        <v>48133.49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2:15" x14ac:dyDescent="0.25">
      <c r="B286" s="148" t="s">
        <v>157</v>
      </c>
      <c r="C286" s="168">
        <v>759.12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2:15" x14ac:dyDescent="0.25">
      <c r="B287" t="s">
        <v>132</v>
      </c>
      <c r="C287" s="168">
        <v>7977.85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2:15" x14ac:dyDescent="0.25">
      <c r="B288" s="166" t="s">
        <v>177</v>
      </c>
      <c r="C288" s="167">
        <f>SUM(C289:C295)</f>
        <v>771000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2:15" x14ac:dyDescent="0.25">
      <c r="B289" s="148" t="s">
        <v>178</v>
      </c>
      <c r="C289" s="169">
        <v>60000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2:15" x14ac:dyDescent="0.25">
      <c r="B290" t="s">
        <v>179</v>
      </c>
      <c r="C290" s="168">
        <v>50000</v>
      </c>
      <c r="D290" s="170"/>
      <c r="E290" s="170"/>
      <c r="F290" s="171"/>
      <c r="G290" s="172"/>
      <c r="H290" s="170"/>
      <c r="I290" s="170"/>
      <c r="J290" s="170"/>
      <c r="K290" s="170"/>
      <c r="L290" s="170"/>
      <c r="M290" s="170"/>
      <c r="N290" s="170"/>
      <c r="O290" s="170"/>
    </row>
    <row r="291" spans="2:15" x14ac:dyDescent="0.25">
      <c r="B291" t="s">
        <v>180</v>
      </c>
      <c r="C291" s="168">
        <f>49000</f>
        <v>49000</v>
      </c>
      <c r="D291" s="170"/>
      <c r="E291" s="170"/>
      <c r="F291" s="171"/>
      <c r="G291" s="172"/>
      <c r="H291" s="170"/>
      <c r="I291" s="170"/>
      <c r="J291" s="170"/>
      <c r="K291" s="170"/>
      <c r="L291" s="170"/>
      <c r="M291" s="170"/>
      <c r="N291" s="170"/>
      <c r="O291" s="170"/>
    </row>
    <row r="292" spans="2:15" x14ac:dyDescent="0.25">
      <c r="B292" t="s">
        <v>181</v>
      </c>
      <c r="C292" s="168"/>
      <c r="D292" s="4"/>
      <c r="E292" s="4"/>
      <c r="F292" s="171"/>
      <c r="G292" s="172"/>
      <c r="H292" s="4"/>
      <c r="I292" s="4"/>
      <c r="J292" s="4"/>
      <c r="K292" s="4"/>
      <c r="L292" s="4"/>
      <c r="M292" s="4"/>
      <c r="N292" s="4"/>
      <c r="O292" s="4"/>
    </row>
    <row r="293" spans="2:15" x14ac:dyDescent="0.25">
      <c r="B293" t="s">
        <v>182</v>
      </c>
      <c r="C293" s="168">
        <f>360000+124500+124500</f>
        <v>609000</v>
      </c>
      <c r="D293" s="4"/>
      <c r="E293" s="4"/>
      <c r="F293" s="171"/>
      <c r="G293" s="172"/>
      <c r="H293" s="4"/>
      <c r="I293" s="4"/>
      <c r="J293" s="4"/>
      <c r="K293" s="4"/>
      <c r="L293" s="4"/>
      <c r="M293" s="4"/>
      <c r="N293" s="4"/>
      <c r="O293" s="4"/>
    </row>
    <row r="294" spans="2:15" x14ac:dyDescent="0.25">
      <c r="B294" t="s">
        <v>183</v>
      </c>
      <c r="C294" s="168">
        <v>3000</v>
      </c>
      <c r="D294" s="4"/>
      <c r="E294" s="4"/>
      <c r="F294" s="171">
        <f>SUM(F290:F293)</f>
        <v>0</v>
      </c>
      <c r="G294" s="172"/>
      <c r="H294" s="4"/>
      <c r="I294" s="4"/>
      <c r="J294" s="4"/>
      <c r="K294" s="4"/>
      <c r="L294" s="4"/>
      <c r="M294" s="4"/>
      <c r="N294" s="4"/>
      <c r="O294" s="4"/>
    </row>
    <row r="295" spans="2:15" x14ac:dyDescent="0.25">
      <c r="B295" t="s">
        <v>184</v>
      </c>
      <c r="C295" s="168">
        <v>0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2:15" x14ac:dyDescent="0.25">
      <c r="B296" s="166" t="s">
        <v>185</v>
      </c>
      <c r="C296" s="167">
        <f>SUM(C297:C303)</f>
        <v>90028.459999999992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2:15" x14ac:dyDescent="0.25">
      <c r="B297" s="18" t="s">
        <v>162</v>
      </c>
      <c r="C297" s="16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2:15" x14ac:dyDescent="0.25">
      <c r="B298" s="18" t="s">
        <v>163</v>
      </c>
      <c r="C298" s="168">
        <v>90028.459999999992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2:15" x14ac:dyDescent="0.25">
      <c r="B299" s="18" t="s">
        <v>164</v>
      </c>
      <c r="C299" s="168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2:15" x14ac:dyDescent="0.25">
      <c r="B300" s="18" t="s">
        <v>165</v>
      </c>
      <c r="C300" s="168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2:15" ht="15.75" thickBot="1" x14ac:dyDescent="0.3">
      <c r="B301" s="42" t="s">
        <v>20</v>
      </c>
      <c r="C301" s="168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2:15" x14ac:dyDescent="0.25">
      <c r="B302" s="4"/>
      <c r="C302" s="17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2:15" x14ac:dyDescent="0.25">
      <c r="B303" s="4"/>
      <c r="C303" s="17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2:15" x14ac:dyDescent="0.25">
      <c r="B304" s="4"/>
      <c r="C304" s="17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2:15" x14ac:dyDescent="0.25">
      <c r="B305" s="4"/>
      <c r="C305" s="17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2:15" x14ac:dyDescent="0.25">
      <c r="B306" s="4"/>
      <c r="C306" s="17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2:15" x14ac:dyDescent="0.25">
      <c r="B307" s="4"/>
      <c r="C307" s="17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2:15" x14ac:dyDescent="0.25">
      <c r="B308" s="4"/>
      <c r="C308" s="17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2:15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2:15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2:15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2:15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2:15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2:15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2:15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2:15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2:15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2:15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2:15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2:15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2:15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2:15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2:15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2:15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2:15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2:15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2:15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2:15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2:15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2:15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2:15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2:15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2:15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2:15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2:15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2:15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2:15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2:15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2:15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2:15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2:15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2:15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2:15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2:15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2:15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2:15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2:15" x14ac:dyDescent="0.2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2:15" x14ac:dyDescent="0.2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2:15" x14ac:dyDescent="0.2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2:15" x14ac:dyDescent="0.2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2:15" x14ac:dyDescent="0.2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2:15" x14ac:dyDescent="0.2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</sheetData>
  <mergeCells count="3">
    <mergeCell ref="A1:N1"/>
    <mergeCell ref="B2:N2"/>
    <mergeCell ref="F230:I230"/>
  </mergeCells>
  <conditionalFormatting sqref="C177:N188">
    <cfRule type="cellIs" dxfId="2" priority="3" stopIfTrue="1" operator="greaterThan">
      <formula>0.2</formula>
    </cfRule>
  </conditionalFormatting>
  <conditionalFormatting sqref="O177:O188">
    <cfRule type="cellIs" dxfId="1" priority="1" stopIfTrue="1" operator="greaterThan">
      <formula>0.1</formula>
    </cfRule>
    <cfRule type="cellIs" dxfId="0" priority="2" stopIfTrue="1" operator="greaterThan">
      <formula>0.1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</dc:creator>
  <cp:lastModifiedBy>Eliane</cp:lastModifiedBy>
  <dcterms:created xsi:type="dcterms:W3CDTF">2018-03-06T10:32:33Z</dcterms:created>
  <dcterms:modified xsi:type="dcterms:W3CDTF">2018-03-06T10:36:25Z</dcterms:modified>
</cp:coreProperties>
</file>